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
    </mc:Choice>
  </mc:AlternateContent>
  <workbookProtection lockStructure="1"/>
  <bookViews>
    <workbookView xWindow="0" yWindow="2400" windowWidth="19200" windowHeight="5880" tabRatio="471" activeTab="2"/>
  </bookViews>
  <sheets>
    <sheet name="Cover" sheetId="3" r:id="rId1"/>
    <sheet name="CompilationNotes" sheetId="7" r:id="rId2"/>
    <sheet name="AMS" sheetId="1" r:id="rId3"/>
    <sheet name="Mapping" sheetId="6" state="hidden" r:id="rId4"/>
    <sheet name="AMSInputs" sheetId="4" state="hidden" r:id="rId5"/>
  </sheets>
  <definedNames>
    <definedName name="_xlnm._FilterDatabase" localSheetId="3" hidden="1">Mapping!$A$3:$K$499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4" l="1"/>
  <c r="A2" i="4"/>
  <c r="C2" i="4"/>
  <c r="C3" i="4"/>
  <c r="C1" i="1"/>
  <c r="Q3" i="4"/>
  <c r="P3" i="4"/>
  <c r="O3" i="4"/>
  <c r="N3" i="4"/>
  <c r="M3" i="4"/>
  <c r="L3" i="4"/>
  <c r="K3" i="4"/>
  <c r="J3" i="4"/>
  <c r="I3" i="4"/>
  <c r="H3" i="4"/>
  <c r="G3" i="4"/>
  <c r="F3" i="4"/>
  <c r="B3" i="4"/>
  <c r="R3" i="4" l="1"/>
  <c r="S3" i="4"/>
  <c r="D3" i="4"/>
  <c r="R2" i="4" l="1"/>
  <c r="S2" i="4" l="1"/>
  <c r="A2" i="6" l="1"/>
  <c r="I2" i="6" l="1"/>
  <c r="C2" i="1"/>
  <c r="Q2" i="4" l="1"/>
  <c r="P2" i="4"/>
  <c r="O2" i="4"/>
  <c r="N2" i="4"/>
  <c r="M2" i="4"/>
  <c r="L2" i="4"/>
  <c r="K2" i="4"/>
  <c r="J2" i="4"/>
  <c r="I2" i="4"/>
  <c r="H2" i="4"/>
  <c r="G2" i="4"/>
  <c r="F2" i="4"/>
  <c r="C158" i="6" l="1"/>
  <c r="D158" i="6" s="1"/>
  <c r="C159" i="6"/>
  <c r="D159" i="6" s="1"/>
  <c r="C160" i="6"/>
  <c r="D160" i="6" s="1"/>
  <c r="C161" i="6"/>
  <c r="D161" i="6" s="1"/>
  <c r="C162" i="6"/>
  <c r="D162" i="6" s="1"/>
  <c r="C163" i="6"/>
  <c r="D163" i="6" s="1"/>
  <c r="C164" i="6"/>
  <c r="D164" i="6" s="1"/>
  <c r="C165" i="6"/>
  <c r="D165" i="6" s="1"/>
  <c r="C166" i="6"/>
  <c r="D166" i="6" s="1"/>
  <c r="C167" i="6"/>
  <c r="D167" i="6" s="1"/>
  <c r="C168" i="6"/>
  <c r="D168" i="6" s="1"/>
  <c r="C169" i="6"/>
  <c r="D169" i="6" s="1"/>
  <c r="C170" i="6"/>
  <c r="D170" i="6" s="1"/>
  <c r="C171" i="6"/>
  <c r="D171" i="6" s="1"/>
  <c r="C172" i="6"/>
  <c r="D172" i="6" s="1"/>
  <c r="C173" i="6"/>
  <c r="D173" i="6" s="1"/>
  <c r="C174" i="6"/>
  <c r="D174" i="6" s="1"/>
  <c r="C175" i="6"/>
  <c r="D175" i="6" s="1"/>
  <c r="C176" i="6"/>
  <c r="D176" i="6" s="1"/>
  <c r="C177" i="6"/>
  <c r="D177" i="6" s="1"/>
  <c r="C178" i="6"/>
  <c r="D178" i="6" s="1"/>
  <c r="C179" i="6"/>
  <c r="D179" i="6" s="1"/>
  <c r="C180" i="6"/>
  <c r="D180" i="6" s="1"/>
  <c r="C181" i="6"/>
  <c r="D181" i="6" s="1"/>
  <c r="C182" i="6"/>
  <c r="D182" i="6" s="1"/>
  <c r="C183" i="6"/>
  <c r="D183" i="6" s="1"/>
  <c r="C184" i="6"/>
  <c r="D184" i="6" s="1"/>
  <c r="C185" i="6"/>
  <c r="D185" i="6" s="1"/>
  <c r="C186" i="6"/>
  <c r="D186" i="6" s="1"/>
  <c r="C187" i="6"/>
  <c r="D187" i="6" s="1"/>
  <c r="C188" i="6"/>
  <c r="D188" i="6" s="1"/>
  <c r="C189" i="6"/>
  <c r="D189" i="6" s="1"/>
  <c r="C190" i="6"/>
  <c r="D190" i="6" s="1"/>
  <c r="C191" i="6"/>
  <c r="D191" i="6" s="1"/>
  <c r="C192" i="6"/>
  <c r="D192" i="6" s="1"/>
  <c r="C193" i="6"/>
  <c r="D193" i="6" s="1"/>
  <c r="C194" i="6"/>
  <c r="D194" i="6" s="1"/>
  <c r="C195" i="6"/>
  <c r="D195" i="6" s="1"/>
  <c r="C196" i="6"/>
  <c r="D196" i="6" s="1"/>
  <c r="C197" i="6"/>
  <c r="D197" i="6" s="1"/>
  <c r="C198" i="6"/>
  <c r="D198" i="6" s="1"/>
  <c r="C199" i="6"/>
  <c r="D199" i="6" s="1"/>
  <c r="C200" i="6"/>
  <c r="D200" i="6" s="1"/>
  <c r="C201" i="6"/>
  <c r="D201" i="6" s="1"/>
  <c r="C202" i="6"/>
  <c r="D202" i="6" s="1"/>
  <c r="C203" i="6"/>
  <c r="D203" i="6" s="1"/>
  <c r="C204" i="6"/>
  <c r="D204" i="6" s="1"/>
  <c r="C205" i="6"/>
  <c r="D205" i="6" s="1"/>
  <c r="C206" i="6"/>
  <c r="D206" i="6" s="1"/>
  <c r="C207" i="6"/>
  <c r="D207" i="6" s="1"/>
  <c r="C208" i="6"/>
  <c r="D208" i="6" s="1"/>
  <c r="C209" i="6"/>
  <c r="D209" i="6" s="1"/>
  <c r="C210" i="6"/>
  <c r="D210" i="6" s="1"/>
  <c r="C211" i="6"/>
  <c r="D211" i="6" s="1"/>
  <c r="C212" i="6"/>
  <c r="D212" i="6" s="1"/>
  <c r="C213" i="6"/>
  <c r="D213" i="6" s="1"/>
  <c r="C214" i="6"/>
  <c r="D214" i="6" s="1"/>
  <c r="C215" i="6"/>
  <c r="D215" i="6" s="1"/>
  <c r="C216" i="6"/>
  <c r="D216" i="6" s="1"/>
  <c r="C217" i="6"/>
  <c r="D217" i="6" s="1"/>
  <c r="C218" i="6"/>
  <c r="D218" i="6" s="1"/>
  <c r="C219" i="6"/>
  <c r="D219" i="6" s="1"/>
  <c r="C220" i="6"/>
  <c r="D220" i="6" s="1"/>
  <c r="C221" i="6"/>
  <c r="D221" i="6" s="1"/>
  <c r="C222" i="6"/>
  <c r="D222" i="6" s="1"/>
  <c r="C223" i="6"/>
  <c r="D223" i="6" s="1"/>
  <c r="C224" i="6"/>
  <c r="D224" i="6" s="1"/>
  <c r="C225" i="6"/>
  <c r="D225" i="6" s="1"/>
  <c r="C226" i="6"/>
  <c r="D226" i="6" s="1"/>
  <c r="C227" i="6"/>
  <c r="D227" i="6" s="1"/>
  <c r="C228" i="6"/>
  <c r="D228" i="6" s="1"/>
  <c r="C229" i="6"/>
  <c r="D229" i="6" s="1"/>
  <c r="C230" i="6"/>
  <c r="D230" i="6" s="1"/>
  <c r="C231" i="6"/>
  <c r="D231" i="6" s="1"/>
  <c r="C232" i="6"/>
  <c r="D232" i="6" s="1"/>
  <c r="C233" i="6"/>
  <c r="D233" i="6" s="1"/>
  <c r="C234" i="6"/>
  <c r="D234" i="6" s="1"/>
  <c r="C235" i="6"/>
  <c r="D235" i="6" s="1"/>
  <c r="C236" i="6"/>
  <c r="D236" i="6" s="1"/>
  <c r="C237" i="6"/>
  <c r="D237" i="6" s="1"/>
  <c r="C238" i="6"/>
  <c r="D238" i="6" s="1"/>
  <c r="C239" i="6"/>
  <c r="D239" i="6" s="1"/>
  <c r="C240" i="6"/>
  <c r="D240" i="6" s="1"/>
  <c r="C241" i="6"/>
  <c r="D241" i="6" s="1"/>
  <c r="C242" i="6"/>
  <c r="D242" i="6" s="1"/>
  <c r="C243" i="6"/>
  <c r="D243" i="6" s="1"/>
  <c r="C244" i="6"/>
  <c r="D244" i="6" s="1"/>
  <c r="C245" i="6"/>
  <c r="D245" i="6" s="1"/>
  <c r="C246" i="6"/>
  <c r="D246" i="6" s="1"/>
  <c r="C247" i="6"/>
  <c r="D247" i="6" s="1"/>
  <c r="C248" i="6"/>
  <c r="D248" i="6" s="1"/>
  <c r="C249" i="6"/>
  <c r="D249" i="6" s="1"/>
  <c r="C250" i="6"/>
  <c r="D250" i="6" s="1"/>
  <c r="C251" i="6"/>
  <c r="D251" i="6" s="1"/>
  <c r="C252" i="6"/>
  <c r="D252" i="6" s="1"/>
  <c r="C253" i="6"/>
  <c r="D253" i="6" s="1"/>
  <c r="C254" i="6"/>
  <c r="D254" i="6" s="1"/>
  <c r="C255" i="6"/>
  <c r="D255" i="6" s="1"/>
  <c r="C256" i="6"/>
  <c r="D256" i="6" s="1"/>
  <c r="C257" i="6"/>
  <c r="D257" i="6" s="1"/>
  <c r="C258" i="6"/>
  <c r="D258" i="6" s="1"/>
  <c r="C259" i="6"/>
  <c r="D259" i="6" s="1"/>
  <c r="C260" i="6"/>
  <c r="D260" i="6" s="1"/>
  <c r="C261" i="6"/>
  <c r="D261" i="6" s="1"/>
  <c r="C262" i="6"/>
  <c r="D262" i="6" s="1"/>
  <c r="C263" i="6"/>
  <c r="D263" i="6" s="1"/>
  <c r="C264" i="6"/>
  <c r="D264" i="6" s="1"/>
  <c r="C265" i="6"/>
  <c r="D265" i="6" s="1"/>
  <c r="C266" i="6"/>
  <c r="D266" i="6" s="1"/>
  <c r="C267" i="6"/>
  <c r="D267" i="6" s="1"/>
  <c r="C268" i="6"/>
  <c r="D268" i="6" s="1"/>
  <c r="C269" i="6"/>
  <c r="D269" i="6" s="1"/>
  <c r="C270" i="6"/>
  <c r="D270" i="6" s="1"/>
  <c r="C271" i="6"/>
  <c r="D271" i="6" s="1"/>
  <c r="C272" i="6"/>
  <c r="D272" i="6" s="1"/>
  <c r="C273" i="6"/>
  <c r="D273" i="6" s="1"/>
  <c r="C274" i="6"/>
  <c r="D274" i="6" s="1"/>
  <c r="C275" i="6"/>
  <c r="D275" i="6" s="1"/>
  <c r="C276" i="6"/>
  <c r="D276" i="6" s="1"/>
  <c r="C277" i="6"/>
  <c r="D277" i="6" s="1"/>
  <c r="C278" i="6"/>
  <c r="D278" i="6" s="1"/>
  <c r="C279" i="6"/>
  <c r="D279" i="6" s="1"/>
  <c r="C280" i="6"/>
  <c r="D280" i="6" s="1"/>
  <c r="C281" i="6"/>
  <c r="D281" i="6" s="1"/>
  <c r="C282" i="6"/>
  <c r="D282" i="6" s="1"/>
  <c r="C283" i="6"/>
  <c r="D283" i="6" s="1"/>
  <c r="C284" i="6"/>
  <c r="D284" i="6" s="1"/>
  <c r="C285" i="6"/>
  <c r="D285" i="6" s="1"/>
  <c r="C286" i="6"/>
  <c r="D286" i="6" s="1"/>
  <c r="C287" i="6"/>
  <c r="D287" i="6" s="1"/>
  <c r="C288" i="6"/>
  <c r="D288" i="6" s="1"/>
  <c r="C289" i="6"/>
  <c r="D289" i="6" s="1"/>
  <c r="C290" i="6"/>
  <c r="D290" i="6" s="1"/>
  <c r="C291" i="6"/>
  <c r="D291" i="6" s="1"/>
  <c r="C292" i="6"/>
  <c r="D292" i="6" s="1"/>
  <c r="C293" i="6"/>
  <c r="D293" i="6" s="1"/>
  <c r="C294" i="6"/>
  <c r="D294" i="6" s="1"/>
  <c r="C295" i="6"/>
  <c r="D295" i="6" s="1"/>
  <c r="C296" i="6"/>
  <c r="D296" i="6" s="1"/>
  <c r="C297" i="6"/>
  <c r="D297" i="6" s="1"/>
  <c r="C298" i="6"/>
  <c r="D298" i="6" s="1"/>
  <c r="C299" i="6"/>
  <c r="D299" i="6" s="1"/>
  <c r="C300" i="6"/>
  <c r="D300" i="6" s="1"/>
  <c r="C301" i="6"/>
  <c r="D301" i="6" s="1"/>
  <c r="C302" i="6"/>
  <c r="D302" i="6" s="1"/>
  <c r="C303" i="6"/>
  <c r="D303" i="6" s="1"/>
  <c r="C304" i="6"/>
  <c r="D304" i="6" s="1"/>
  <c r="C305" i="6"/>
  <c r="D305" i="6" s="1"/>
  <c r="C306" i="6"/>
  <c r="D306" i="6" s="1"/>
  <c r="C307" i="6"/>
  <c r="D307" i="6" s="1"/>
  <c r="C308" i="6"/>
  <c r="D308" i="6" s="1"/>
  <c r="C309" i="6"/>
  <c r="D309" i="6" s="1"/>
  <c r="C310" i="6"/>
  <c r="D310" i="6" s="1"/>
  <c r="C311" i="6"/>
  <c r="D311" i="6" s="1"/>
  <c r="C312" i="6"/>
  <c r="D312" i="6" s="1"/>
  <c r="C313" i="6"/>
  <c r="D313" i="6" s="1"/>
  <c r="C314" i="6"/>
  <c r="D314" i="6" s="1"/>
  <c r="C315" i="6"/>
  <c r="D315" i="6" s="1"/>
  <c r="C316" i="6"/>
  <c r="D316" i="6" s="1"/>
  <c r="C317" i="6"/>
  <c r="D317" i="6" s="1"/>
  <c r="C318" i="6"/>
  <c r="D318" i="6" s="1"/>
  <c r="C319" i="6"/>
  <c r="D319" i="6" s="1"/>
  <c r="C320" i="6"/>
  <c r="D320" i="6" s="1"/>
  <c r="C321" i="6"/>
  <c r="D321" i="6" s="1"/>
  <c r="C322" i="6"/>
  <c r="D322" i="6" s="1"/>
  <c r="C323" i="6"/>
  <c r="D323" i="6" s="1"/>
  <c r="C324" i="6"/>
  <c r="D324" i="6" s="1"/>
  <c r="C325" i="6"/>
  <c r="D325" i="6" s="1"/>
  <c r="C326" i="6"/>
  <c r="D326" i="6" s="1"/>
  <c r="C327" i="6"/>
  <c r="D327" i="6" s="1"/>
  <c r="C328" i="6"/>
  <c r="D328" i="6" s="1"/>
  <c r="C329" i="6"/>
  <c r="D329" i="6" s="1"/>
  <c r="C330" i="6"/>
  <c r="D330" i="6" s="1"/>
  <c r="C331" i="6"/>
  <c r="D331" i="6" s="1"/>
  <c r="C332" i="6"/>
  <c r="D332" i="6" s="1"/>
  <c r="C333" i="6"/>
  <c r="D333" i="6" s="1"/>
  <c r="C334" i="6"/>
  <c r="D334" i="6" s="1"/>
  <c r="C335" i="6"/>
  <c r="D335" i="6" s="1"/>
  <c r="C336" i="6"/>
  <c r="D336" i="6" s="1"/>
  <c r="C337" i="6"/>
  <c r="D337" i="6" s="1"/>
  <c r="C338" i="6"/>
  <c r="D338" i="6" s="1"/>
  <c r="C339" i="6"/>
  <c r="D339" i="6" s="1"/>
  <c r="C340" i="6"/>
  <c r="D340" i="6" s="1"/>
  <c r="C341" i="6"/>
  <c r="D341" i="6" s="1"/>
  <c r="C342" i="6"/>
  <c r="D342" i="6" s="1"/>
  <c r="C343" i="6"/>
  <c r="D343" i="6" s="1"/>
  <c r="C344" i="6"/>
  <c r="D344" i="6" s="1"/>
  <c r="C345" i="6"/>
  <c r="D345" i="6" s="1"/>
  <c r="C346" i="6"/>
  <c r="D346" i="6" s="1"/>
  <c r="C347" i="6"/>
  <c r="D347" i="6" s="1"/>
  <c r="C348" i="6"/>
  <c r="D348" i="6" s="1"/>
  <c r="C349" i="6"/>
  <c r="D349" i="6" s="1"/>
  <c r="C350" i="6"/>
  <c r="D350" i="6" s="1"/>
  <c r="C351" i="6"/>
  <c r="D351" i="6" s="1"/>
  <c r="C352" i="6"/>
  <c r="D352" i="6" s="1"/>
  <c r="C353" i="6"/>
  <c r="D353" i="6" s="1"/>
  <c r="C354" i="6"/>
  <c r="D354" i="6" s="1"/>
  <c r="C355" i="6"/>
  <c r="D355" i="6" s="1"/>
  <c r="C356" i="6"/>
  <c r="D356" i="6" s="1"/>
  <c r="C357" i="6"/>
  <c r="D357" i="6" s="1"/>
  <c r="C358" i="6"/>
  <c r="D358" i="6" s="1"/>
  <c r="C359" i="6"/>
  <c r="D359" i="6" s="1"/>
  <c r="C360" i="6"/>
  <c r="D360" i="6" s="1"/>
  <c r="C361" i="6"/>
  <c r="D361" i="6" s="1"/>
  <c r="C362" i="6"/>
  <c r="D362" i="6" s="1"/>
  <c r="C363" i="6"/>
  <c r="D363" i="6" s="1"/>
  <c r="C364" i="6"/>
  <c r="D364" i="6" s="1"/>
  <c r="C365" i="6"/>
  <c r="D365" i="6" s="1"/>
  <c r="C366" i="6"/>
  <c r="D366" i="6" s="1"/>
  <c r="C367" i="6"/>
  <c r="D367" i="6" s="1"/>
  <c r="C368" i="6"/>
  <c r="D368" i="6" s="1"/>
  <c r="C369" i="6"/>
  <c r="D369" i="6" s="1"/>
  <c r="C370" i="6"/>
  <c r="D370" i="6" s="1"/>
  <c r="C371" i="6"/>
  <c r="D371" i="6" s="1"/>
  <c r="C372" i="6"/>
  <c r="D372" i="6" s="1"/>
  <c r="C373" i="6"/>
  <c r="D373" i="6" s="1"/>
  <c r="C374" i="6"/>
  <c r="D374" i="6" s="1"/>
  <c r="C375" i="6"/>
  <c r="D375" i="6" s="1"/>
  <c r="C376" i="6"/>
  <c r="D376" i="6" s="1"/>
  <c r="C377" i="6"/>
  <c r="D377" i="6" s="1"/>
  <c r="C378" i="6"/>
  <c r="D378" i="6" s="1"/>
  <c r="C379" i="6"/>
  <c r="D379" i="6" s="1"/>
  <c r="C380" i="6"/>
  <c r="D380" i="6" s="1"/>
  <c r="C381" i="6"/>
  <c r="D381" i="6" s="1"/>
  <c r="C382" i="6"/>
  <c r="D382" i="6" s="1"/>
  <c r="C383" i="6"/>
  <c r="D383" i="6" s="1"/>
  <c r="C384" i="6"/>
  <c r="D384" i="6" s="1"/>
  <c r="C385" i="6"/>
  <c r="D385" i="6" s="1"/>
  <c r="C386" i="6"/>
  <c r="D386" i="6" s="1"/>
  <c r="C387" i="6"/>
  <c r="D387" i="6" s="1"/>
  <c r="C388" i="6"/>
  <c r="D388" i="6" s="1"/>
  <c r="C389" i="6"/>
  <c r="D389" i="6" s="1"/>
  <c r="C390" i="6"/>
  <c r="D390" i="6" s="1"/>
  <c r="C391" i="6"/>
  <c r="D391" i="6" s="1"/>
  <c r="C392" i="6"/>
  <c r="D392" i="6" s="1"/>
  <c r="C393" i="6"/>
  <c r="D393" i="6" s="1"/>
  <c r="C394" i="6"/>
  <c r="D394" i="6" s="1"/>
  <c r="C395" i="6"/>
  <c r="D395" i="6" s="1"/>
  <c r="C396" i="6"/>
  <c r="D396" i="6" s="1"/>
  <c r="C397" i="6"/>
  <c r="D397" i="6" s="1"/>
  <c r="C398" i="6"/>
  <c r="D398" i="6" s="1"/>
  <c r="C399" i="6"/>
  <c r="D399" i="6" s="1"/>
  <c r="C400" i="6"/>
  <c r="D400" i="6" s="1"/>
  <c r="C401" i="6"/>
  <c r="D401" i="6" s="1"/>
  <c r="C402" i="6"/>
  <c r="D402" i="6" s="1"/>
  <c r="C403" i="6"/>
  <c r="D403" i="6" s="1"/>
  <c r="C404" i="6"/>
  <c r="D404" i="6" s="1"/>
  <c r="C405" i="6"/>
  <c r="D405" i="6" s="1"/>
  <c r="C406" i="6"/>
  <c r="D406" i="6" s="1"/>
  <c r="C407" i="6"/>
  <c r="D407" i="6" s="1"/>
  <c r="C408" i="6"/>
  <c r="D408" i="6" s="1"/>
  <c r="C409" i="6"/>
  <c r="D409" i="6" s="1"/>
  <c r="C410" i="6"/>
  <c r="D410" i="6" s="1"/>
  <c r="C411" i="6"/>
  <c r="D411" i="6" s="1"/>
  <c r="C412" i="6"/>
  <c r="D412" i="6" s="1"/>
  <c r="C413" i="6"/>
  <c r="D413" i="6" s="1"/>
  <c r="C414" i="6"/>
  <c r="D414" i="6" s="1"/>
  <c r="C415" i="6"/>
  <c r="D415" i="6" s="1"/>
  <c r="C416" i="6"/>
  <c r="D416" i="6" s="1"/>
  <c r="C417" i="6"/>
  <c r="D417" i="6" s="1"/>
  <c r="C418" i="6"/>
  <c r="D418" i="6" s="1"/>
  <c r="C419" i="6"/>
  <c r="D419" i="6" s="1"/>
  <c r="C420" i="6"/>
  <c r="D420" i="6" s="1"/>
  <c r="C421" i="6"/>
  <c r="D421" i="6" s="1"/>
  <c r="C422" i="6"/>
  <c r="D422" i="6" s="1"/>
  <c r="C423" i="6"/>
  <c r="D423" i="6" s="1"/>
  <c r="C424" i="6"/>
  <c r="D424" i="6" s="1"/>
  <c r="C425" i="6"/>
  <c r="D425" i="6" s="1"/>
  <c r="C426" i="6"/>
  <c r="D426" i="6" s="1"/>
  <c r="C427" i="6"/>
  <c r="D427" i="6" s="1"/>
  <c r="C428" i="6"/>
  <c r="D428" i="6" s="1"/>
  <c r="C429" i="6"/>
  <c r="D429" i="6" s="1"/>
  <c r="C430" i="6"/>
  <c r="D430" i="6" s="1"/>
  <c r="C431" i="6"/>
  <c r="D431" i="6" s="1"/>
  <c r="C432" i="6"/>
  <c r="D432" i="6" s="1"/>
  <c r="C433" i="6"/>
  <c r="D433" i="6" s="1"/>
  <c r="C434" i="6"/>
  <c r="D434" i="6" s="1"/>
  <c r="C435" i="6"/>
  <c r="D435" i="6" s="1"/>
  <c r="C436" i="6"/>
  <c r="D436" i="6" s="1"/>
  <c r="C437" i="6"/>
  <c r="D437" i="6" s="1"/>
  <c r="C438" i="6"/>
  <c r="D438" i="6" s="1"/>
  <c r="C439" i="6"/>
  <c r="D439" i="6" s="1"/>
  <c r="C440" i="6"/>
  <c r="D440" i="6" s="1"/>
  <c r="C441" i="6"/>
  <c r="D441" i="6" s="1"/>
  <c r="C442" i="6"/>
  <c r="D442" i="6" s="1"/>
  <c r="C443" i="6"/>
  <c r="D443" i="6" s="1"/>
  <c r="C444" i="6"/>
  <c r="D444" i="6" s="1"/>
  <c r="C445" i="6"/>
  <c r="D445" i="6" s="1"/>
  <c r="C446" i="6"/>
  <c r="D446" i="6" s="1"/>
  <c r="C447" i="6"/>
  <c r="D447" i="6" s="1"/>
  <c r="C448" i="6"/>
  <c r="D448" i="6" s="1"/>
  <c r="C449" i="6"/>
  <c r="D449" i="6" s="1"/>
  <c r="C450" i="6"/>
  <c r="D450" i="6" s="1"/>
  <c r="C451" i="6"/>
  <c r="D451" i="6" s="1"/>
  <c r="C452" i="6"/>
  <c r="D452" i="6" s="1"/>
  <c r="C453" i="6"/>
  <c r="D453" i="6" s="1"/>
  <c r="C454" i="6"/>
  <c r="D454" i="6" s="1"/>
  <c r="C455" i="6"/>
  <c r="D455" i="6" s="1"/>
  <c r="C456" i="6"/>
  <c r="D456" i="6" s="1"/>
  <c r="C457" i="6"/>
  <c r="D457" i="6" s="1"/>
  <c r="C458" i="6"/>
  <c r="D458" i="6" s="1"/>
  <c r="C459" i="6"/>
  <c r="D459" i="6" s="1"/>
  <c r="C460" i="6"/>
  <c r="D460" i="6" s="1"/>
  <c r="C461" i="6"/>
  <c r="D461" i="6" s="1"/>
  <c r="C462" i="6"/>
  <c r="D462" i="6" s="1"/>
  <c r="C463" i="6"/>
  <c r="D463" i="6" s="1"/>
  <c r="C464" i="6"/>
  <c r="D464" i="6" s="1"/>
  <c r="C465" i="6"/>
  <c r="D465" i="6" s="1"/>
  <c r="C466" i="6"/>
  <c r="D466" i="6" s="1"/>
  <c r="C467" i="6"/>
  <c r="D467" i="6" s="1"/>
  <c r="C468" i="6"/>
  <c r="D468" i="6" s="1"/>
  <c r="C469" i="6"/>
  <c r="D469" i="6" s="1"/>
  <c r="C470" i="6"/>
  <c r="D470" i="6" s="1"/>
  <c r="C471" i="6"/>
  <c r="D471" i="6" s="1"/>
  <c r="C472" i="6"/>
  <c r="D472" i="6" s="1"/>
  <c r="C473" i="6"/>
  <c r="D473" i="6" s="1"/>
  <c r="C474" i="6"/>
  <c r="D474" i="6" s="1"/>
  <c r="C475" i="6"/>
  <c r="D475" i="6" s="1"/>
  <c r="C476" i="6"/>
  <c r="D476" i="6" s="1"/>
  <c r="C477" i="6"/>
  <c r="D477" i="6" s="1"/>
  <c r="C478" i="6"/>
  <c r="D478" i="6" s="1"/>
  <c r="C479" i="6"/>
  <c r="D479" i="6" s="1"/>
  <c r="C480" i="6"/>
  <c r="D480" i="6" s="1"/>
  <c r="C481" i="6"/>
  <c r="D481" i="6" s="1"/>
  <c r="C482" i="6"/>
  <c r="D482" i="6" s="1"/>
  <c r="C483" i="6"/>
  <c r="D483" i="6" s="1"/>
  <c r="C484" i="6"/>
  <c r="D484" i="6" s="1"/>
  <c r="C485" i="6"/>
  <c r="D485" i="6" s="1"/>
  <c r="C486" i="6"/>
  <c r="D486" i="6" s="1"/>
  <c r="C487" i="6"/>
  <c r="D487" i="6" s="1"/>
  <c r="C488" i="6"/>
  <c r="D488" i="6" s="1"/>
  <c r="C489" i="6"/>
  <c r="D489" i="6" s="1"/>
  <c r="C490" i="6"/>
  <c r="D490" i="6" s="1"/>
  <c r="C491" i="6"/>
  <c r="D491" i="6" s="1"/>
  <c r="C492" i="6"/>
  <c r="D492" i="6" s="1"/>
  <c r="C493" i="6"/>
  <c r="D493" i="6" s="1"/>
  <c r="C494" i="6"/>
  <c r="D494" i="6" s="1"/>
  <c r="C495" i="6"/>
  <c r="D495" i="6" s="1"/>
  <c r="C496" i="6"/>
  <c r="D496" i="6" s="1"/>
  <c r="C497" i="6"/>
  <c r="D497" i="6" s="1"/>
  <c r="C498" i="6"/>
  <c r="D498" i="6" s="1"/>
  <c r="C499" i="6"/>
  <c r="D499" i="6" s="1"/>
  <c r="C5" i="6"/>
  <c r="D5" i="6" s="1"/>
  <c r="C6" i="6"/>
  <c r="D6" i="6" s="1"/>
  <c r="C7" i="6"/>
  <c r="D7" i="6" s="1"/>
  <c r="C8" i="6"/>
  <c r="D8" i="6" s="1"/>
  <c r="C9" i="6"/>
  <c r="D9" i="6" s="1"/>
  <c r="C10" i="6"/>
  <c r="D10" i="6" s="1"/>
  <c r="C11" i="6"/>
  <c r="D11" i="6" s="1"/>
  <c r="C12" i="6"/>
  <c r="D12" i="6" s="1"/>
  <c r="C13" i="6"/>
  <c r="D13" i="6" s="1"/>
  <c r="C14" i="6"/>
  <c r="D14" i="6" s="1"/>
  <c r="C15" i="6"/>
  <c r="D15" i="6" s="1"/>
  <c r="C16" i="6"/>
  <c r="D16" i="6" s="1"/>
  <c r="C17" i="6"/>
  <c r="D17" i="6" s="1"/>
  <c r="C18" i="6"/>
  <c r="D18" i="6" s="1"/>
  <c r="C19" i="6"/>
  <c r="D19" i="6" s="1"/>
  <c r="C20" i="6"/>
  <c r="D20" i="6" s="1"/>
  <c r="C21" i="6"/>
  <c r="D21" i="6" s="1"/>
  <c r="C22" i="6"/>
  <c r="D22" i="6" s="1"/>
  <c r="C23" i="6"/>
  <c r="D23" i="6" s="1"/>
  <c r="C24" i="6"/>
  <c r="D24" i="6" s="1"/>
  <c r="C25" i="6"/>
  <c r="D25" i="6" s="1"/>
  <c r="C26" i="6"/>
  <c r="D26" i="6" s="1"/>
  <c r="C27" i="6"/>
  <c r="D27" i="6" s="1"/>
  <c r="C28" i="6"/>
  <c r="D28" i="6" s="1"/>
  <c r="C29" i="6"/>
  <c r="D29" i="6" s="1"/>
  <c r="C30" i="6"/>
  <c r="D30" i="6" s="1"/>
  <c r="C31" i="6"/>
  <c r="D31" i="6" s="1"/>
  <c r="C32" i="6"/>
  <c r="D32" i="6" s="1"/>
  <c r="C33" i="6"/>
  <c r="D33" i="6" s="1"/>
  <c r="C34" i="6"/>
  <c r="D34" i="6" s="1"/>
  <c r="C35" i="6"/>
  <c r="D35" i="6" s="1"/>
  <c r="C36" i="6"/>
  <c r="D36" i="6" s="1"/>
  <c r="C37" i="6"/>
  <c r="D37" i="6" s="1"/>
  <c r="C38" i="6"/>
  <c r="D38" i="6" s="1"/>
  <c r="C39" i="6"/>
  <c r="D39" i="6" s="1"/>
  <c r="C40" i="6"/>
  <c r="D40" i="6" s="1"/>
  <c r="C41" i="6"/>
  <c r="D41" i="6" s="1"/>
  <c r="C42" i="6"/>
  <c r="D42" i="6" s="1"/>
  <c r="C43" i="6"/>
  <c r="D43" i="6" s="1"/>
  <c r="C44" i="6"/>
  <c r="D44" i="6" s="1"/>
  <c r="C45" i="6"/>
  <c r="D45" i="6" s="1"/>
  <c r="C46" i="6"/>
  <c r="D46" i="6" s="1"/>
  <c r="C47" i="6"/>
  <c r="D47" i="6" s="1"/>
  <c r="C48" i="6"/>
  <c r="D48" i="6" s="1"/>
  <c r="C49" i="6"/>
  <c r="D49" i="6" s="1"/>
  <c r="C50" i="6"/>
  <c r="D50" i="6" s="1"/>
  <c r="C51" i="6"/>
  <c r="D51" i="6" s="1"/>
  <c r="C52" i="6"/>
  <c r="D52" i="6" s="1"/>
  <c r="C53" i="6"/>
  <c r="D53" i="6" s="1"/>
  <c r="C54" i="6"/>
  <c r="D54" i="6" s="1"/>
  <c r="C55" i="6"/>
  <c r="D55" i="6" s="1"/>
  <c r="C56" i="6"/>
  <c r="D56" i="6" s="1"/>
  <c r="C57" i="6"/>
  <c r="D57" i="6" s="1"/>
  <c r="C58" i="6"/>
  <c r="D58" i="6" s="1"/>
  <c r="C59" i="6"/>
  <c r="D59" i="6" s="1"/>
  <c r="C60" i="6"/>
  <c r="D60" i="6" s="1"/>
  <c r="C61" i="6"/>
  <c r="D61" i="6" s="1"/>
  <c r="C62" i="6"/>
  <c r="D62" i="6" s="1"/>
  <c r="C63" i="6"/>
  <c r="D63" i="6" s="1"/>
  <c r="C64" i="6"/>
  <c r="D64" i="6" s="1"/>
  <c r="C65" i="6"/>
  <c r="D65" i="6" s="1"/>
  <c r="C66" i="6"/>
  <c r="D66" i="6" s="1"/>
  <c r="C67" i="6"/>
  <c r="D67" i="6" s="1"/>
  <c r="C68" i="6"/>
  <c r="D68" i="6" s="1"/>
  <c r="C69" i="6"/>
  <c r="D69" i="6" s="1"/>
  <c r="C70" i="6"/>
  <c r="D70" i="6" s="1"/>
  <c r="C71" i="6"/>
  <c r="D71" i="6" s="1"/>
  <c r="C72" i="6"/>
  <c r="D72" i="6" s="1"/>
  <c r="C73" i="6"/>
  <c r="D73" i="6" s="1"/>
  <c r="C74" i="6"/>
  <c r="D74" i="6" s="1"/>
  <c r="C75" i="6"/>
  <c r="D75" i="6" s="1"/>
  <c r="C76" i="6"/>
  <c r="D76" i="6" s="1"/>
  <c r="C77" i="6"/>
  <c r="D77" i="6" s="1"/>
  <c r="C78" i="6"/>
  <c r="D78" i="6" s="1"/>
  <c r="C79" i="6"/>
  <c r="D79" i="6" s="1"/>
  <c r="C80" i="6"/>
  <c r="D80" i="6" s="1"/>
  <c r="C81" i="6"/>
  <c r="D81" i="6" s="1"/>
  <c r="C82" i="6"/>
  <c r="D82" i="6" s="1"/>
  <c r="C83" i="6"/>
  <c r="D83" i="6" s="1"/>
  <c r="C84" i="6"/>
  <c r="D84" i="6" s="1"/>
  <c r="C85" i="6"/>
  <c r="D85" i="6" s="1"/>
  <c r="C86" i="6"/>
  <c r="D86" i="6" s="1"/>
  <c r="C87" i="6"/>
  <c r="D87" i="6" s="1"/>
  <c r="C88" i="6"/>
  <c r="D88" i="6" s="1"/>
  <c r="C89" i="6"/>
  <c r="D89" i="6" s="1"/>
  <c r="C90" i="6"/>
  <c r="D90" i="6" s="1"/>
  <c r="C91" i="6"/>
  <c r="D91" i="6" s="1"/>
  <c r="C92" i="6"/>
  <c r="D92" i="6" s="1"/>
  <c r="C93" i="6"/>
  <c r="D93" i="6" s="1"/>
  <c r="C94" i="6"/>
  <c r="D94" i="6" s="1"/>
  <c r="C95" i="6"/>
  <c r="D95" i="6" s="1"/>
  <c r="C96" i="6"/>
  <c r="D96" i="6" s="1"/>
  <c r="C97" i="6"/>
  <c r="D97" i="6" s="1"/>
  <c r="C98" i="6"/>
  <c r="D98" i="6" s="1"/>
  <c r="C99" i="6"/>
  <c r="D99" i="6" s="1"/>
  <c r="C100" i="6"/>
  <c r="D100" i="6" s="1"/>
  <c r="C101" i="6"/>
  <c r="D101" i="6" s="1"/>
  <c r="C102" i="6"/>
  <c r="D102" i="6" s="1"/>
  <c r="C103" i="6"/>
  <c r="D103" i="6" s="1"/>
  <c r="C104" i="6"/>
  <c r="D104" i="6" s="1"/>
  <c r="C105" i="6"/>
  <c r="D105" i="6" s="1"/>
  <c r="C106" i="6"/>
  <c r="D106" i="6" s="1"/>
  <c r="C107" i="6"/>
  <c r="D107" i="6" s="1"/>
  <c r="C108" i="6"/>
  <c r="D108" i="6" s="1"/>
  <c r="C109" i="6"/>
  <c r="D109" i="6" s="1"/>
  <c r="C110" i="6"/>
  <c r="D110" i="6" s="1"/>
  <c r="C111" i="6"/>
  <c r="D111" i="6" s="1"/>
  <c r="C112" i="6"/>
  <c r="D112" i="6" s="1"/>
  <c r="C113" i="6"/>
  <c r="D113" i="6" s="1"/>
  <c r="C114" i="6"/>
  <c r="D114" i="6" s="1"/>
  <c r="C115" i="6"/>
  <c r="D115" i="6" s="1"/>
  <c r="C116" i="6"/>
  <c r="D116" i="6" s="1"/>
  <c r="C117" i="6"/>
  <c r="D117" i="6" s="1"/>
  <c r="C118" i="6"/>
  <c r="D118" i="6" s="1"/>
  <c r="C119" i="6"/>
  <c r="D119" i="6" s="1"/>
  <c r="C120" i="6"/>
  <c r="D120" i="6" s="1"/>
  <c r="C121" i="6"/>
  <c r="D121" i="6" s="1"/>
  <c r="C122" i="6"/>
  <c r="D122" i="6" s="1"/>
  <c r="C123" i="6"/>
  <c r="D123" i="6" s="1"/>
  <c r="C124" i="6"/>
  <c r="D124" i="6" s="1"/>
  <c r="C125" i="6"/>
  <c r="D125" i="6" s="1"/>
  <c r="C126" i="6"/>
  <c r="D126" i="6" s="1"/>
  <c r="C127" i="6"/>
  <c r="D127" i="6" s="1"/>
  <c r="C128" i="6"/>
  <c r="D128" i="6" s="1"/>
  <c r="C129" i="6"/>
  <c r="D129" i="6" s="1"/>
  <c r="C130" i="6"/>
  <c r="D130" i="6" s="1"/>
  <c r="C131" i="6"/>
  <c r="D131" i="6" s="1"/>
  <c r="C132" i="6"/>
  <c r="D132" i="6" s="1"/>
  <c r="C133" i="6"/>
  <c r="D133" i="6" s="1"/>
  <c r="C134" i="6"/>
  <c r="D134" i="6" s="1"/>
  <c r="C135" i="6"/>
  <c r="D135" i="6" s="1"/>
  <c r="C136" i="6"/>
  <c r="D136" i="6" s="1"/>
  <c r="C137" i="6"/>
  <c r="D137" i="6" s="1"/>
  <c r="C138" i="6"/>
  <c r="D138" i="6" s="1"/>
  <c r="C139" i="6"/>
  <c r="D139" i="6" s="1"/>
  <c r="C140" i="6"/>
  <c r="D140" i="6" s="1"/>
  <c r="C141" i="6"/>
  <c r="D141" i="6" s="1"/>
  <c r="C142" i="6"/>
  <c r="D142" i="6" s="1"/>
  <c r="C143" i="6"/>
  <c r="D143" i="6" s="1"/>
  <c r="C144" i="6"/>
  <c r="D144" i="6" s="1"/>
  <c r="C145" i="6"/>
  <c r="D145" i="6" s="1"/>
  <c r="C146" i="6"/>
  <c r="D146" i="6" s="1"/>
  <c r="C147" i="6"/>
  <c r="D147" i="6" s="1"/>
  <c r="C148" i="6"/>
  <c r="D148" i="6" s="1"/>
  <c r="C149" i="6"/>
  <c r="D149" i="6" s="1"/>
  <c r="C150" i="6"/>
  <c r="D150" i="6" s="1"/>
  <c r="C151" i="6"/>
  <c r="D151" i="6" s="1"/>
  <c r="C152" i="6"/>
  <c r="D152" i="6" s="1"/>
  <c r="C153" i="6"/>
  <c r="D153" i="6" s="1"/>
  <c r="C154" i="6"/>
  <c r="D154" i="6" s="1"/>
  <c r="C155" i="6"/>
  <c r="D155" i="6" s="1"/>
  <c r="C156" i="6"/>
  <c r="D156" i="6" s="1"/>
  <c r="C157" i="6"/>
  <c r="D157" i="6" s="1"/>
  <c r="C4" i="6"/>
  <c r="D4" i="6" s="1"/>
  <c r="I100" i="6" l="1"/>
  <c r="J100" i="6" s="1"/>
  <c r="I92" i="6"/>
  <c r="J92" i="6" s="1"/>
  <c r="I84" i="6"/>
  <c r="J84" i="6" s="1"/>
  <c r="I76" i="6"/>
  <c r="J76" i="6" s="1"/>
  <c r="I68" i="6"/>
  <c r="J68" i="6" s="1"/>
  <c r="I60" i="6"/>
  <c r="J60" i="6" s="1"/>
  <c r="I52" i="6"/>
  <c r="J52" i="6" s="1"/>
  <c r="I44" i="6"/>
  <c r="J44" i="6" s="1"/>
  <c r="I36" i="6"/>
  <c r="J36" i="6" s="1"/>
  <c r="I28" i="6"/>
  <c r="J28" i="6" s="1"/>
  <c r="I20" i="6"/>
  <c r="I12" i="6"/>
  <c r="I4" i="6"/>
  <c r="I63" i="6"/>
  <c r="J63" i="6" s="1"/>
  <c r="I23" i="6"/>
  <c r="I86" i="6"/>
  <c r="J86" i="6" s="1"/>
  <c r="I46" i="6"/>
  <c r="J46" i="6" s="1"/>
  <c r="I6" i="6"/>
  <c r="I53" i="6"/>
  <c r="J53" i="6" s="1"/>
  <c r="I13" i="6"/>
  <c r="I99" i="6"/>
  <c r="J99" i="6" s="1"/>
  <c r="I91" i="6"/>
  <c r="J91" i="6" s="1"/>
  <c r="I83" i="6"/>
  <c r="J83" i="6" s="1"/>
  <c r="I75" i="6"/>
  <c r="J75" i="6" s="1"/>
  <c r="I67" i="6"/>
  <c r="J67" i="6" s="1"/>
  <c r="I59" i="6"/>
  <c r="J59" i="6" s="1"/>
  <c r="I51" i="6"/>
  <c r="J51" i="6" s="1"/>
  <c r="I43" i="6"/>
  <c r="J43" i="6" s="1"/>
  <c r="I35" i="6"/>
  <c r="J35" i="6" s="1"/>
  <c r="I27" i="6"/>
  <c r="J27" i="6" s="1"/>
  <c r="I19" i="6"/>
  <c r="I11" i="6"/>
  <c r="I71" i="6"/>
  <c r="J71" i="6" s="1"/>
  <c r="I31" i="6"/>
  <c r="I78" i="6"/>
  <c r="J78" i="6" s="1"/>
  <c r="I22" i="6"/>
  <c r="I77" i="6"/>
  <c r="J77" i="6" s="1"/>
  <c r="I37" i="6"/>
  <c r="J37" i="6" s="1"/>
  <c r="I98" i="6"/>
  <c r="J98" i="6" s="1"/>
  <c r="I90" i="6"/>
  <c r="J90" i="6" s="1"/>
  <c r="I82" i="6"/>
  <c r="J82" i="6" s="1"/>
  <c r="I74" i="6"/>
  <c r="J74" i="6" s="1"/>
  <c r="I66" i="6"/>
  <c r="J66" i="6" s="1"/>
  <c r="I58" i="6"/>
  <c r="J58" i="6" s="1"/>
  <c r="I50" i="6"/>
  <c r="J50" i="6" s="1"/>
  <c r="I42" i="6"/>
  <c r="J42" i="6" s="1"/>
  <c r="I34" i="6"/>
  <c r="I26" i="6"/>
  <c r="I18" i="6"/>
  <c r="I10" i="6"/>
  <c r="I87" i="6"/>
  <c r="J87" i="6" s="1"/>
  <c r="I39" i="6"/>
  <c r="J39" i="6" s="1"/>
  <c r="I94" i="6"/>
  <c r="J94" i="6" s="1"/>
  <c r="I54" i="6"/>
  <c r="J54" i="6" s="1"/>
  <c r="I14" i="6"/>
  <c r="I69" i="6"/>
  <c r="J69" i="6" s="1"/>
  <c r="I21" i="6"/>
  <c r="I97" i="6"/>
  <c r="J97" i="6" s="1"/>
  <c r="I89" i="6"/>
  <c r="J89" i="6" s="1"/>
  <c r="I81" i="6"/>
  <c r="J81" i="6" s="1"/>
  <c r="I73" i="6"/>
  <c r="J73" i="6" s="1"/>
  <c r="I65" i="6"/>
  <c r="J65" i="6" s="1"/>
  <c r="I57" i="6"/>
  <c r="J57" i="6" s="1"/>
  <c r="I49" i="6"/>
  <c r="J49" i="6" s="1"/>
  <c r="I41" i="6"/>
  <c r="J41" i="6" s="1"/>
  <c r="I33" i="6"/>
  <c r="J33" i="6" s="1"/>
  <c r="I25" i="6"/>
  <c r="J25" i="6" s="1"/>
  <c r="I17" i="6"/>
  <c r="I9" i="6"/>
  <c r="I79" i="6"/>
  <c r="J79" i="6" s="1"/>
  <c r="I47" i="6"/>
  <c r="J47" i="6" s="1"/>
  <c r="I15" i="6"/>
  <c r="I62" i="6"/>
  <c r="J62" i="6" s="1"/>
  <c r="I38" i="6"/>
  <c r="J38" i="6" s="1"/>
  <c r="I93" i="6"/>
  <c r="J93" i="6" s="1"/>
  <c r="I61" i="6"/>
  <c r="J61" i="6" s="1"/>
  <c r="I29" i="6"/>
  <c r="I96" i="6"/>
  <c r="J96" i="6" s="1"/>
  <c r="I88" i="6"/>
  <c r="J88" i="6" s="1"/>
  <c r="I80" i="6"/>
  <c r="J80" i="6" s="1"/>
  <c r="I72" i="6"/>
  <c r="J72" i="6" s="1"/>
  <c r="I64" i="6"/>
  <c r="J64" i="6" s="1"/>
  <c r="I56" i="6"/>
  <c r="J56" i="6" s="1"/>
  <c r="I48" i="6"/>
  <c r="J48" i="6" s="1"/>
  <c r="I40" i="6"/>
  <c r="J40" i="6" s="1"/>
  <c r="I32" i="6"/>
  <c r="I24" i="6"/>
  <c r="I16" i="6"/>
  <c r="I8" i="6"/>
  <c r="I95" i="6"/>
  <c r="J95" i="6" s="1"/>
  <c r="I55" i="6"/>
  <c r="J55" i="6" s="1"/>
  <c r="I7" i="6"/>
  <c r="I70" i="6"/>
  <c r="J70" i="6" s="1"/>
  <c r="I30" i="6"/>
  <c r="J30" i="6" s="1"/>
  <c r="I85" i="6"/>
  <c r="J85" i="6" s="1"/>
  <c r="I45" i="6"/>
  <c r="J45" i="6" s="1"/>
  <c r="I5" i="6"/>
  <c r="B2" i="4"/>
  <c r="J24" i="6" l="1"/>
  <c r="J14" i="6"/>
  <c r="J34" i="6"/>
  <c r="J19" i="6"/>
  <c r="J23" i="6"/>
  <c r="J15" i="6"/>
  <c r="J32" i="6"/>
  <c r="J11" i="6"/>
  <c r="J29" i="6"/>
  <c r="J9" i="6"/>
  <c r="J4" i="6"/>
  <c r="J26" i="6"/>
  <c r="J7" i="6"/>
  <c r="J17" i="6"/>
  <c r="J22" i="6"/>
  <c r="J13" i="6"/>
  <c r="J12" i="6"/>
  <c r="J20" i="6"/>
  <c r="J16" i="6"/>
  <c r="J10" i="6"/>
  <c r="J31" i="6"/>
  <c r="J6" i="6"/>
  <c r="J5" i="6"/>
  <c r="J8" i="6"/>
  <c r="J21" i="6"/>
  <c r="J18" i="6"/>
  <c r="D2" i="4"/>
  <c r="G33" i="1" l="1"/>
  <c r="I33" i="1" s="1"/>
  <c r="G29" i="1"/>
  <c r="I29" i="1" s="1"/>
  <c r="G25" i="1"/>
  <c r="I25" i="1" s="1"/>
  <c r="G21" i="1"/>
  <c r="I21" i="1" s="1"/>
  <c r="G17" i="1"/>
  <c r="I17" i="1" s="1"/>
  <c r="G13" i="1"/>
  <c r="I13" i="1" s="1"/>
  <c r="G9" i="1"/>
  <c r="I9" i="1" s="1"/>
  <c r="G32" i="1"/>
  <c r="I32" i="1" s="1"/>
  <c r="G28" i="1"/>
  <c r="I28" i="1" s="1"/>
  <c r="G24" i="1"/>
  <c r="I24" i="1" s="1"/>
  <c r="G20" i="1"/>
  <c r="I20" i="1" s="1"/>
  <c r="G16" i="1"/>
  <c r="I16" i="1" s="1"/>
  <c r="G12" i="1"/>
  <c r="I12" i="1" s="1"/>
  <c r="G8" i="1"/>
  <c r="I8" i="1" s="1"/>
  <c r="G14" i="1"/>
  <c r="I14" i="1" s="1"/>
  <c r="G35" i="1"/>
  <c r="I35" i="1" s="1"/>
  <c r="G31" i="1"/>
  <c r="I31" i="1" s="1"/>
  <c r="G27" i="1"/>
  <c r="I27" i="1" s="1"/>
  <c r="G23" i="1"/>
  <c r="I23" i="1" s="1"/>
  <c r="G19" i="1"/>
  <c r="I19" i="1" s="1"/>
  <c r="G15" i="1"/>
  <c r="I15" i="1" s="1"/>
  <c r="G11" i="1"/>
  <c r="I11" i="1" s="1"/>
  <c r="G7" i="1"/>
  <c r="I7" i="1" s="1"/>
  <c r="G10" i="1"/>
  <c r="I10" i="1" s="1"/>
  <c r="G34" i="1"/>
  <c r="I34" i="1" s="1"/>
  <c r="G30" i="1"/>
  <c r="I30" i="1" s="1"/>
  <c r="G26" i="1"/>
  <c r="I26" i="1" s="1"/>
  <c r="G22" i="1"/>
  <c r="I22" i="1" s="1"/>
  <c r="G18" i="1"/>
  <c r="I18" i="1" s="1"/>
  <c r="B15" i="1"/>
  <c r="D15" i="1" s="1"/>
  <c r="B23" i="1"/>
  <c r="D23" i="1" s="1"/>
  <c r="B31" i="1"/>
  <c r="D31" i="1" s="1"/>
  <c r="B8" i="1"/>
  <c r="D8" i="1" s="1"/>
  <c r="B16" i="1"/>
  <c r="D16" i="1" s="1"/>
  <c r="B24" i="1"/>
  <c r="D24" i="1" s="1"/>
  <c r="B32" i="1"/>
  <c r="D32" i="1" s="1"/>
  <c r="B21" i="1"/>
  <c r="D21" i="1" s="1"/>
  <c r="B9" i="1"/>
  <c r="D9" i="1" s="1"/>
  <c r="B17" i="1"/>
  <c r="D17" i="1" s="1"/>
  <c r="B25" i="1"/>
  <c r="D25" i="1" s="1"/>
  <c r="B33" i="1"/>
  <c r="D33" i="1" s="1"/>
  <c r="B10" i="1"/>
  <c r="D10" i="1" s="1"/>
  <c r="B18" i="1"/>
  <c r="D18" i="1" s="1"/>
  <c r="B26" i="1"/>
  <c r="D26" i="1" s="1"/>
  <c r="B34" i="1"/>
  <c r="D34" i="1" s="1"/>
  <c r="B29" i="1"/>
  <c r="D29" i="1" s="1"/>
  <c r="B11" i="1"/>
  <c r="D11" i="1" s="1"/>
  <c r="B19" i="1"/>
  <c r="D19" i="1" s="1"/>
  <c r="B27" i="1"/>
  <c r="D27" i="1" s="1"/>
  <c r="B35" i="1"/>
  <c r="D35" i="1" s="1"/>
  <c r="B13" i="1"/>
  <c r="D13" i="1" s="1"/>
  <c r="B12" i="1"/>
  <c r="D12" i="1" s="1"/>
  <c r="B20" i="1"/>
  <c r="D20" i="1" s="1"/>
  <c r="B28" i="1"/>
  <c r="D28" i="1" s="1"/>
  <c r="B7" i="1"/>
  <c r="D7" i="1" s="1"/>
  <c r="B14" i="1"/>
  <c r="D14" i="1" s="1"/>
  <c r="B22" i="1"/>
  <c r="D22" i="1" s="1"/>
  <c r="B30" i="1"/>
  <c r="D30" i="1" s="1"/>
  <c r="H9" i="3" l="1"/>
  <c r="F9" i="3" s="1"/>
  <c r="I4" i="3" s="1"/>
  <c r="G9" i="3" l="1"/>
</calcChain>
</file>

<file path=xl/sharedStrings.xml><?xml version="1.0" encoding="utf-8"?>
<sst xmlns="http://schemas.openxmlformats.org/spreadsheetml/2006/main" count="928" uniqueCount="459">
  <si>
    <t>Version</t>
  </si>
  <si>
    <t>Return Status:</t>
  </si>
  <si>
    <t>Status</t>
  </si>
  <si>
    <t>Data Validation Errors</t>
  </si>
  <si>
    <t>InstitutionNumber</t>
  </si>
  <si>
    <t>ReportingDate</t>
  </si>
  <si>
    <t>ReturnTypeCode</t>
  </si>
  <si>
    <t>Reporting Date</t>
  </si>
  <si>
    <t>Asset Management - Transactional Information</t>
  </si>
  <si>
    <t>AMS</t>
  </si>
  <si>
    <t>NOTE NUMBER</t>
  </si>
  <si>
    <t>METRIC NAME</t>
  </si>
  <si>
    <t>NOTE</t>
  </si>
  <si>
    <t>The reference to Client Assets in Note 1 is as defined in Part 6 of the Central Bank (Supervision and Enforcement) Act 2013 (Section 48(1)) (Investment Firms) Regulations 2017 (S.I. No. 604 of 2017). The firm should report client assets held with a TPSP under a Model B arrangement for the purposes of clearing, settlement and custody.</t>
  </si>
  <si>
    <t>The reference to IPM in Note 1 is as defined in Part 1, paragraph 3 of SI. No. 352 of 2011, the UCITS Regulations &amp; as also set out in Regulation 7(4) of S.I. No. 257 of 2013, the AIFM Regulations.</t>
  </si>
  <si>
    <t>The reference to Investor Money in Note 1 is as defined in Part 7 of the Central Bank (Supervision and Enforcement) Act 2013 (Section 48(1)) (Investment Firms) Regulations 2017 (S.I. No. 604 of 2017).</t>
  </si>
  <si>
    <t>'Total Client Assets held through a Third Party Service Provider (TPSP)' is defined as the total amount of client assets through a TPSP as at reporting period end.</t>
  </si>
  <si>
    <t xml:space="preserve">'Total Individual Portfolio Management ('IPM') Customers' is defined as the total Number of IPM Customers as at the reporting period end.  </t>
  </si>
  <si>
    <t>'Total Investor Money Held' is defined as the total amount of investor money held by the FSP as at reporting period end.</t>
  </si>
  <si>
    <t xml:space="preserve">'Total Individual Portfolio Management (IPM) Assets' is defined as the total amount of IPM Assets under Mangagement as at the reporting period end.   </t>
  </si>
  <si>
    <t>'Total Number of Listed MiFID Instruments' is the total number of MiFID instruments that have been listed on the market/exchange as at the reporting period end.</t>
  </si>
  <si>
    <t>'Total Number of Trading and Settlement members' as at the reporting period end.</t>
  </si>
  <si>
    <t>TradingSettlementMemberNumber</t>
  </si>
  <si>
    <t>Total Value of Off Balance Sheet Assets' is defined as any Assets under control of the firm which are not otherwise recorded on the firm's balance sheet as at reporting period end.</t>
  </si>
  <si>
    <t>OBSAssets</t>
  </si>
  <si>
    <t>ClientAssetsTPSP</t>
  </si>
  <si>
    <t>IPMAssets</t>
  </si>
  <si>
    <t>InvestorMoney</t>
  </si>
  <si>
    <t>MarketMembershipNumber</t>
  </si>
  <si>
    <t>MiFIDInstrumentNumber</t>
  </si>
  <si>
    <t>IPMCustomerNumber</t>
  </si>
  <si>
    <t>C21397</t>
  </si>
  <si>
    <t>C20863</t>
  </si>
  <si>
    <t>C21681</t>
  </si>
  <si>
    <t>C25280</t>
  </si>
  <si>
    <t>C50550</t>
  </si>
  <si>
    <t>C26553</t>
  </si>
  <si>
    <t>C20825</t>
  </si>
  <si>
    <t>C20855</t>
  </si>
  <si>
    <t>C20882</t>
  </si>
  <si>
    <t>C22393</t>
  </si>
  <si>
    <t>C20886</t>
  </si>
  <si>
    <t>C46570</t>
  </si>
  <si>
    <t>C72520</t>
  </si>
  <si>
    <t>C26097</t>
  </si>
  <si>
    <t>C54849</t>
  </si>
  <si>
    <t>C164797</t>
  </si>
  <si>
    <t>C24703</t>
  </si>
  <si>
    <t>C96464</t>
  </si>
  <si>
    <t>C37097</t>
  </si>
  <si>
    <t>C26232</t>
  </si>
  <si>
    <t>C25921</t>
  </si>
  <si>
    <t>C42560</t>
  </si>
  <si>
    <t>C22294</t>
  </si>
  <si>
    <t>C46263</t>
  </si>
  <si>
    <t>C43280</t>
  </si>
  <si>
    <t>C54730</t>
  </si>
  <si>
    <t>C22820</t>
  </si>
  <si>
    <t>C160478</t>
  </si>
  <si>
    <t>C21811</t>
  </si>
  <si>
    <t>C29461</t>
  </si>
  <si>
    <t>C51012</t>
  </si>
  <si>
    <t>C29469</t>
  </si>
  <si>
    <t>C42423</t>
  </si>
  <si>
    <t>InvestorDealsValue</t>
  </si>
  <si>
    <t>C20909</t>
  </si>
  <si>
    <t>C20888</t>
  </si>
  <si>
    <t>C20120</t>
  </si>
  <si>
    <t>C39855</t>
  </si>
  <si>
    <t>C131154</t>
  </si>
  <si>
    <t>C21184</t>
  </si>
  <si>
    <t>C21750</t>
  </si>
  <si>
    <t>C20915</t>
  </si>
  <si>
    <t>C24901</t>
  </si>
  <si>
    <t>C20900</t>
  </si>
  <si>
    <t>C24676</t>
  </si>
  <si>
    <t>C21680</t>
  </si>
  <si>
    <t>C20892</t>
  </si>
  <si>
    <t>C27382</t>
  </si>
  <si>
    <t>C27278</t>
  </si>
  <si>
    <t>C129254</t>
  </si>
  <si>
    <t>C45264</t>
  </si>
  <si>
    <t>C21174</t>
  </si>
  <si>
    <t>C27184</t>
  </si>
  <si>
    <t>C39681</t>
  </si>
  <si>
    <t>C28216</t>
  </si>
  <si>
    <t>C20872</t>
  </si>
  <si>
    <t>C28259</t>
  </si>
  <si>
    <t>C29616</t>
  </si>
  <si>
    <t>C51766</t>
  </si>
  <si>
    <t>C127405</t>
  </si>
  <si>
    <t>C64679</t>
  </si>
  <si>
    <t>C152056</t>
  </si>
  <si>
    <t>C37744</t>
  </si>
  <si>
    <t>C49102</t>
  </si>
  <si>
    <t>C22855</t>
  </si>
  <si>
    <t>C21106</t>
  </si>
  <si>
    <t>C42494</t>
  </si>
  <si>
    <t>C21582</t>
  </si>
  <si>
    <t>C28245</t>
  </si>
  <si>
    <t>C22650</t>
  </si>
  <si>
    <t>C741</t>
  </si>
  <si>
    <t>C759</t>
  </si>
  <si>
    <t>C28217</t>
  </si>
  <si>
    <t>C22265</t>
  </si>
  <si>
    <t>C51105</t>
  </si>
  <si>
    <t>C28261</t>
  </si>
  <si>
    <t>MODEL</t>
  </si>
  <si>
    <t>DATA POINTS</t>
  </si>
  <si>
    <t>C-CODE</t>
  </si>
  <si>
    <t>C-CODE HIT</t>
  </si>
  <si>
    <t>MODEL USED</t>
  </si>
  <si>
    <t>REQUIRED</t>
  </si>
  <si>
    <t>Required</t>
  </si>
  <si>
    <t>Completion Status</t>
  </si>
  <si>
    <t>DATA POINTS REQUIRED</t>
  </si>
  <si>
    <t>C43558</t>
  </si>
  <si>
    <t>C123941</t>
  </si>
  <si>
    <t>C10819</t>
  </si>
  <si>
    <t>C127404</t>
  </si>
  <si>
    <t>C129699</t>
  </si>
  <si>
    <t>C39679</t>
  </si>
  <si>
    <t>C91372</t>
  </si>
  <si>
    <t>C28201</t>
  </si>
  <si>
    <t>C785</t>
  </si>
  <si>
    <t>C6731</t>
  </si>
  <si>
    <t>C25580</t>
  </si>
  <si>
    <t>C131780</t>
  </si>
  <si>
    <t>C53859</t>
  </si>
  <si>
    <t>C68238</t>
  </si>
  <si>
    <t>C20862</t>
  </si>
  <si>
    <t>C20827</t>
  </si>
  <si>
    <t>C20826</t>
  </si>
  <si>
    <t>C37019</t>
  </si>
  <si>
    <t>C152481</t>
  </si>
  <si>
    <t>C25078</t>
  </si>
  <si>
    <t>C120029</t>
  </si>
  <si>
    <t>C51420</t>
  </si>
  <si>
    <t>C109516</t>
  </si>
  <si>
    <t>C21368</t>
  </si>
  <si>
    <t>C144109</t>
  </si>
  <si>
    <t>C28174</t>
  </si>
  <si>
    <t>C24498</t>
  </si>
  <si>
    <t>C20832</t>
  </si>
  <si>
    <t>C20833</t>
  </si>
  <si>
    <t>C142842</t>
  </si>
  <si>
    <t>C58212</t>
  </si>
  <si>
    <t>C133515</t>
  </si>
  <si>
    <t>C21345</t>
  </si>
  <si>
    <t>C126028</t>
  </si>
  <si>
    <t>C20870</t>
  </si>
  <si>
    <t>C149382</t>
  </si>
  <si>
    <t>C160424</t>
  </si>
  <si>
    <t>C46640</t>
  </si>
  <si>
    <t>C53318</t>
  </si>
  <si>
    <t>C24254</t>
  </si>
  <si>
    <t>C132176</t>
  </si>
  <si>
    <t>C22451</t>
  </si>
  <si>
    <t>C23133</t>
  </si>
  <si>
    <t>C136189</t>
  </si>
  <si>
    <t>C26414</t>
  </si>
  <si>
    <t>C43620</t>
  </si>
  <si>
    <t>C123529</t>
  </si>
  <si>
    <t>C24540</t>
  </si>
  <si>
    <t>C42499</t>
  </si>
  <si>
    <t>C25579</t>
  </si>
  <si>
    <t>C20844</t>
  </si>
  <si>
    <t>C25766</t>
  </si>
  <si>
    <t>C20847</t>
  </si>
  <si>
    <t>C39880</t>
  </si>
  <si>
    <t>C155302</t>
  </si>
  <si>
    <t>C46269</t>
  </si>
  <si>
    <t>C55616</t>
  </si>
  <si>
    <t>C45644</t>
  </si>
  <si>
    <t>C42671</t>
  </si>
  <si>
    <t>C109263</t>
  </si>
  <si>
    <t>C21609</t>
  </si>
  <si>
    <t>C68162</t>
  </si>
  <si>
    <t>C154503</t>
  </si>
  <si>
    <t>C156421</t>
  </si>
  <si>
    <t>C134625</t>
  </si>
  <si>
    <t>C51403</t>
  </si>
  <si>
    <t>C127400</t>
  </si>
  <si>
    <t>C24828</t>
  </si>
  <si>
    <t>C47430</t>
  </si>
  <si>
    <t>C30359</t>
  </si>
  <si>
    <t>C43584</t>
  </si>
  <si>
    <t>C127401</t>
  </si>
  <si>
    <t>C69370</t>
  </si>
  <si>
    <t>C20859</t>
  </si>
  <si>
    <t>C39896</t>
  </si>
  <si>
    <t>C21879</t>
  </si>
  <si>
    <t>C23195</t>
  </si>
  <si>
    <t>C50537</t>
  </si>
  <si>
    <t>C69812</t>
  </si>
  <si>
    <t>C42385</t>
  </si>
  <si>
    <t>C55677</t>
  </si>
  <si>
    <t>C108331</t>
  </si>
  <si>
    <t>C90162</t>
  </si>
  <si>
    <t>C96071</t>
  </si>
  <si>
    <t>C22513</t>
  </si>
  <si>
    <t>C21999</t>
  </si>
  <si>
    <t>C55433</t>
  </si>
  <si>
    <t>C22875</t>
  </si>
  <si>
    <t>C21418</t>
  </si>
  <si>
    <t>C136938</t>
  </si>
  <si>
    <t>C72256</t>
  </si>
  <si>
    <t>C30119</t>
  </si>
  <si>
    <t>C55885</t>
  </si>
  <si>
    <t>C23331</t>
  </si>
  <si>
    <t>C21810</t>
  </si>
  <si>
    <t>C23371</t>
  </si>
  <si>
    <t>C95076</t>
  </si>
  <si>
    <t>C29094</t>
  </si>
  <si>
    <t>C92939</t>
  </si>
  <si>
    <t>C160655</t>
  </si>
  <si>
    <t>C23315</t>
  </si>
  <si>
    <t>C20828</t>
  </si>
  <si>
    <t>C127604</t>
  </si>
  <si>
    <t>C71722</t>
  </si>
  <si>
    <t>C24918</t>
  </si>
  <si>
    <t>C24761</t>
  </si>
  <si>
    <t>C127183</t>
  </si>
  <si>
    <t>C20838</t>
  </si>
  <si>
    <t>C55730</t>
  </si>
  <si>
    <t>C29636</t>
  </si>
  <si>
    <t>C86040</t>
  </si>
  <si>
    <t>C23360</t>
  </si>
  <si>
    <t>C21684</t>
  </si>
  <si>
    <t>C21670</t>
  </si>
  <si>
    <t>C24846</t>
  </si>
  <si>
    <t>C716</t>
  </si>
  <si>
    <t>C746</t>
  </si>
  <si>
    <t>C38654</t>
  </si>
  <si>
    <t>C49903</t>
  </si>
  <si>
    <t>C121746</t>
  </si>
  <si>
    <t>C24473</t>
  </si>
  <si>
    <t>C129028</t>
  </si>
  <si>
    <t>C23431</t>
  </si>
  <si>
    <t>C69815</t>
  </si>
  <si>
    <t>C25027</t>
  </si>
  <si>
    <t>C131686</t>
  </si>
  <si>
    <t>C177257</t>
  </si>
  <si>
    <t>C173733</t>
  </si>
  <si>
    <t>C31371</t>
  </si>
  <si>
    <t>C28228</t>
  </si>
  <si>
    <t>C175872</t>
  </si>
  <si>
    <t>C176313</t>
  </si>
  <si>
    <t>C181816</t>
  </si>
  <si>
    <t>C184251</t>
  </si>
  <si>
    <t>C5866</t>
  </si>
  <si>
    <t>C53877</t>
  </si>
  <si>
    <t>C55163</t>
  </si>
  <si>
    <t>C176664</t>
  </si>
  <si>
    <t>C182965</t>
  </si>
  <si>
    <t>C185067</t>
  </si>
  <si>
    <t>C783</t>
  </si>
  <si>
    <t>C2448</t>
  </si>
  <si>
    <t>C5297</t>
  </si>
  <si>
    <t>C31450</t>
  </si>
  <si>
    <t>C35544</t>
  </si>
  <si>
    <t>C39665</t>
  </si>
  <si>
    <t>C41875</t>
  </si>
  <si>
    <t>C93329</t>
  </si>
  <si>
    <t>C140575</t>
  </si>
  <si>
    <t>C127403</t>
  </si>
  <si>
    <t>C110812</t>
  </si>
  <si>
    <t>C162252</t>
  </si>
  <si>
    <t>C163715</t>
  </si>
  <si>
    <t>C156242</t>
  </si>
  <si>
    <t>C180702</t>
  </si>
  <si>
    <t>C185088</t>
  </si>
  <si>
    <t>C185098</t>
  </si>
  <si>
    <t>C185737</t>
  </si>
  <si>
    <t>C185749</t>
  </si>
  <si>
    <t>C185865</t>
  </si>
  <si>
    <t>C181990</t>
  </si>
  <si>
    <t>C181998</t>
  </si>
  <si>
    <t>C172505</t>
  </si>
  <si>
    <t>C182306</t>
  </si>
  <si>
    <t>C182346</t>
  </si>
  <si>
    <t>C182452</t>
  </si>
  <si>
    <t>C190621</t>
  </si>
  <si>
    <t>C186531</t>
  </si>
  <si>
    <t>C186651</t>
  </si>
  <si>
    <t>C187728</t>
  </si>
  <si>
    <t>C183037</t>
  </si>
  <si>
    <t>C183316</t>
  </si>
  <si>
    <t>C184103</t>
  </si>
  <si>
    <t>C184298</t>
  </si>
  <si>
    <t>C188272</t>
  </si>
  <si>
    <t>C189295</t>
  </si>
  <si>
    <t>C98691</t>
  </si>
  <si>
    <t>C185051</t>
  </si>
  <si>
    <t>C775</t>
  </si>
  <si>
    <t>C119951</t>
  </si>
  <si>
    <t>C175134</t>
  </si>
  <si>
    <t>C173854</t>
  </si>
  <si>
    <t>C185017</t>
  </si>
  <si>
    <t>C45642</t>
  </si>
  <si>
    <t>C16958</t>
  </si>
  <si>
    <t>C178646</t>
  </si>
  <si>
    <t>C176717</t>
  </si>
  <si>
    <t>C182982</t>
  </si>
  <si>
    <t>C182296</t>
  </si>
  <si>
    <t>C181982</t>
  </si>
  <si>
    <t>C184084</t>
  </si>
  <si>
    <t>C178709</t>
  </si>
  <si>
    <t>C185156</t>
  </si>
  <si>
    <t>C183057</t>
  </si>
  <si>
    <t>C189472</t>
  </si>
  <si>
    <t>C174126</t>
  </si>
  <si>
    <t>C183076</t>
  </si>
  <si>
    <t>C173437</t>
  </si>
  <si>
    <t>C182357</t>
  </si>
  <si>
    <t>C97061</t>
  </si>
  <si>
    <t>C180860</t>
  </si>
  <si>
    <t>C175545</t>
  </si>
  <si>
    <t>C185149</t>
  </si>
  <si>
    <t>C172989</t>
  </si>
  <si>
    <t>C174452</t>
  </si>
  <si>
    <t>C185702</t>
  </si>
  <si>
    <t>C174411</t>
  </si>
  <si>
    <t>C168785</t>
  </si>
  <si>
    <t>C165823</t>
  </si>
  <si>
    <t>NumberOfTransactions</t>
  </si>
  <si>
    <t>Data</t>
  </si>
  <si>
    <t>SpreadSheet</t>
  </si>
  <si>
    <t>Model</t>
  </si>
  <si>
    <t>1.1</t>
  </si>
  <si>
    <t>C132919</t>
  </si>
  <si>
    <t>C135770</t>
  </si>
  <si>
    <t>SystematicInternaliser</t>
  </si>
  <si>
    <t>Yes</t>
  </si>
  <si>
    <t>No</t>
  </si>
  <si>
    <t>Systematic Internaliser:</t>
  </si>
  <si>
    <t>'Systematic Internaliser' means an investment firm which, on an organised, frequent systematic and substantial basis, deals on own account when executing client orders outside a regulated market, an MTF or an OTF without operating a multilateral system and paragraphs (3) and (4) supplement this definition (S.I. No. 375/2017 - European Union (Markets in Financial Instruments) Regulations 2017).</t>
  </si>
  <si>
    <t>FiduciaryAssetsNIF</t>
  </si>
  <si>
    <t>'Fiduciary Assets relating to Non-Irish Funds' is defined as Total Trustee/Fiduciary Assets relating to Non-Irish Funds as at reporting period end.</t>
  </si>
  <si>
    <t>This request is limited to non-Irish Funds and should report where the firm is contracted to provide Trustee/Fiduciary services only.</t>
  </si>
  <si>
    <t>SafeKeepingAssetsNIF</t>
  </si>
  <si>
    <t>'Safekeeping Assets relating to Non-Irish Funds' is defined as Total Safekeeping Assets rlating to Non-Irish Funds as at the reporting date.</t>
  </si>
  <si>
    <t>This request is limited to non-Irish Funds and should report where the firm is contracted to provide safekeeping services. The contract may also provide for additional services, including fiduciary services.</t>
  </si>
  <si>
    <t>The metric information should be reported in € (euro) units. If FX rates are needed, please use the ECB closing rate as at the reporting date.</t>
  </si>
  <si>
    <t>'Total Number of Market Membership Number' is defined as the number of trading venues/markets that the firm is a member of as at the reporting period end.</t>
  </si>
  <si>
    <t>The metric information should be reported in € (euro) units. If FX rates are needed, please use the ECB closing rate for the relevant trade date.</t>
  </si>
  <si>
    <t>Option1</t>
  </si>
  <si>
    <t>Option2</t>
  </si>
  <si>
    <t>Option3</t>
  </si>
  <si>
    <t>Option4</t>
  </si>
  <si>
    <t>Option5</t>
  </si>
  <si>
    <t>Option6</t>
  </si>
  <si>
    <t>Option7</t>
  </si>
  <si>
    <t>Option8</t>
  </si>
  <si>
    <t>Option9</t>
  </si>
  <si>
    <t>UnregulatedTurnover</t>
  </si>
  <si>
    <t>C182395</t>
  </si>
  <si>
    <t>C39544</t>
  </si>
  <si>
    <t>C22059</t>
  </si>
  <si>
    <t>C29118</t>
  </si>
  <si>
    <t>C39543</t>
  </si>
  <si>
    <t>C28214</t>
  </si>
  <si>
    <t>C29076</t>
  </si>
  <si>
    <t>C51946</t>
  </si>
  <si>
    <t>C29382</t>
  </si>
  <si>
    <t>C28210</t>
  </si>
  <si>
    <t>C189481</t>
  </si>
  <si>
    <t>C138471</t>
  </si>
  <si>
    <t>C22137</t>
  </si>
  <si>
    <t>C1011</t>
  </si>
  <si>
    <t>C122433</t>
  </si>
  <si>
    <t>C121139</t>
  </si>
  <si>
    <t>C28233</t>
  </si>
  <si>
    <t>C90996</t>
  </si>
  <si>
    <t>C28294</t>
  </si>
  <si>
    <t>C40861</t>
  </si>
  <si>
    <t>C20839</t>
  </si>
  <si>
    <t>C25482</t>
  </si>
  <si>
    <t>C35683</t>
  </si>
  <si>
    <t>C29502</t>
  </si>
  <si>
    <t>C23966</t>
  </si>
  <si>
    <t>C28229</t>
  </si>
  <si>
    <t>C20474</t>
  </si>
  <si>
    <t>C20849</t>
  </si>
  <si>
    <t>C21141</t>
  </si>
  <si>
    <t>C143299</t>
  </si>
  <si>
    <t>C182986</t>
  </si>
  <si>
    <t>C184984</t>
  </si>
  <si>
    <t>C185052</t>
  </si>
  <si>
    <t>C1009</t>
  </si>
  <si>
    <t>C3814</t>
  </si>
  <si>
    <t>C8152</t>
  </si>
  <si>
    <t>C22683</t>
  </si>
  <si>
    <t>C28204</t>
  </si>
  <si>
    <t>C28212</t>
  </si>
  <si>
    <t>C28230</t>
  </si>
  <si>
    <t>C28231</t>
  </si>
  <si>
    <t>C29070</t>
  </si>
  <si>
    <t>C29073</t>
  </si>
  <si>
    <t>C34619</t>
  </si>
  <si>
    <t>C36916</t>
  </si>
  <si>
    <t>C42400</t>
  </si>
  <si>
    <t>C47444</t>
  </si>
  <si>
    <t>C47446</t>
  </si>
  <si>
    <t>C47498</t>
  </si>
  <si>
    <t>C46658</t>
  </si>
  <si>
    <t>C131514</t>
  </si>
  <si>
    <t>C135239</t>
  </si>
  <si>
    <t>C180907</t>
  </si>
  <si>
    <t>C181127</t>
  </si>
  <si>
    <t>C185502</t>
  </si>
  <si>
    <t>C181723</t>
  </si>
  <si>
    <t>C182354</t>
  </si>
  <si>
    <t>C182385</t>
  </si>
  <si>
    <t>C178702</t>
  </si>
  <si>
    <t>C187856</t>
  </si>
  <si>
    <t>C187912</t>
  </si>
  <si>
    <t>C188044</t>
  </si>
  <si>
    <t>C23576</t>
  </si>
  <si>
    <t>C47496</t>
  </si>
  <si>
    <t>C29617</t>
  </si>
  <si>
    <t>C56377</t>
  </si>
  <si>
    <t>C28243</t>
  </si>
  <si>
    <t>C178904</t>
  </si>
  <si>
    <t>C38060</t>
  </si>
  <si>
    <t>C39852</t>
  </si>
  <si>
    <t>If this request does not apply to the business of the firm, then include zero as the value for the metric.</t>
  </si>
  <si>
    <t>This metric may not apply to your firm. If this is the case, then include zero as the value for the metric. All firms must submit a return.</t>
  </si>
  <si>
    <t>Template Guidance</t>
  </si>
  <si>
    <t>*</t>
  </si>
  <si>
    <t>Please rename the Excel template according to the ONR file upload naming convention: C12345_YYYYMMDD_XYZ.xlsx,</t>
  </si>
  <si>
    <t>where C12345 should be updated with the C-code of the reporting firm, YYYYMMDD should be updated with the</t>
  </si>
  <si>
    <t>reporting date, and XYZ should be updated according to the three digits code of the return as it appears in the</t>
  </si>
  <si>
    <t>ONR file submission page.</t>
  </si>
  <si>
    <t>C-code and reporting date from the Excel file name will be used to identify the metrics that the firm will need to populate.</t>
  </si>
  <si>
    <t>Institution C-code and reporting date of the return populated from</t>
  </si>
  <si>
    <t>the Excel file name.</t>
  </si>
  <si>
    <t>Under the column 'Required', the firm can see which metrics are</t>
  </si>
  <si>
    <t xml:space="preserve">requested: green color indicates that the metric needs to be populated, </t>
  </si>
  <si>
    <t>red color indicates that the metric is not requested.</t>
  </si>
  <si>
    <t>It may be possible that the metric is requested (green) but it does not</t>
  </si>
  <si>
    <t>apply to the firm. In such a case please include the number zero as the</t>
  </si>
  <si>
    <t>value for the metric.</t>
  </si>
  <si>
    <t>The column 'Completion Status' indicates if the information is still pending or has been provided. All symbols should</t>
  </si>
  <si>
    <t>be green-valid before the file can be submitted via the ONR. The overall status of the template appears in the 'Cover'</t>
  </si>
  <si>
    <t>spreadsheet under 'Return Status', which needs to be 'Valid' before the file can be submitted via the ONR.</t>
  </si>
  <si>
    <t>Institution Code [example: C12345]</t>
  </si>
  <si>
    <t>C188319</t>
  </si>
  <si>
    <t>C184118</t>
  </si>
  <si>
    <t>C187892</t>
  </si>
  <si>
    <t>C195619</t>
  </si>
  <si>
    <t>C417661</t>
  </si>
  <si>
    <t>C12728</t>
  </si>
  <si>
    <t>C173405</t>
  </si>
  <si>
    <t>C195763</t>
  </si>
  <si>
    <t>C999001</t>
  </si>
  <si>
    <t>'Number of Transactions' is defined as the total number of transactions executed by the firm or number of transactions executed on the trading venue(s) operated by the firm, where appropriate, during the entire quarterly reporting period (cumulative 3 month figure).</t>
  </si>
  <si>
    <t>'Aggregate EUR Value of TA deals processed' is defined as the total monetary value of all transfer agency deals processed (inflows + outflows) during the entire quarterly reporting period (cumulative 3 month figure) (not solely the activity placed on the period end date).</t>
  </si>
  <si>
    <t>'Unregulated Turnover' is defined as the total value of any regular material turnover derived from activities other than regulated investment business during the entire quarterly reporting period (cumulative 3 month figure).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</si>
</sst>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yyyy\-mm\-dd"/>
    <numFmt numFmtId="166" formatCode="yyyy\-mm\-dd;@"/>
    <numFmt numFmtId="167" formatCode="yyyy/mm/dd;@"/>
  </numFmts>
  <fonts count="15" x14ac:knownFonts="1">
    <font>
      <sz val="11"/>
      <color theme="1"/>
      <name val="Calibri"/>
      <family val="2"/>
      <scheme val="minor"/>
    </font>
    <font>
      <sz val="11"/>
      <color indexed="8"/>
      <name val="Times New Roman"/>
      <family val="1"/>
    </font>
    <font>
      <sz val="10"/>
      <name val="Calibri"/>
      <family val="2"/>
    </font>
    <font>
      <b/>
      <sz val="12"/>
      <name val="Arial"/>
      <family val="2"/>
    </font>
    <font>
      <b/>
      <sz val="10"/>
      <name val="Calibri"/>
      <family val="2"/>
    </font>
    <font>
      <sz val="12"/>
      <name val="Arial"/>
      <family val="2"/>
    </font>
    <font>
      <b/>
      <sz val="12"/>
      <name val="Calibri"/>
      <family val="2"/>
    </font>
    <font>
      <sz val="10"/>
      <name val="Calibri"/>
      <family val="2"/>
      <scheme val="minor"/>
    </font>
    <font>
      <u/>
      <sz val="10"/>
      <color theme="10"/>
      <name val="Arial"/>
      <family val="2"/>
    </font>
    <font>
      <u/>
      <sz val="10"/>
      <color theme="10"/>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sz val="12"/>
      <name val="Calibr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4">
    <border>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theme="2"/>
      </right>
      <top style="medium">
        <color indexed="64"/>
      </top>
      <bottom style="medium">
        <color theme="2"/>
      </bottom>
      <diagonal/>
    </border>
    <border>
      <left style="medium">
        <color theme="2"/>
      </left>
      <right style="medium">
        <color theme="2"/>
      </right>
      <top style="medium">
        <color indexed="64"/>
      </top>
      <bottom style="medium">
        <color theme="2"/>
      </bottom>
      <diagonal/>
    </border>
    <border>
      <left style="medium">
        <color theme="2"/>
      </left>
      <right style="medium">
        <color indexed="64"/>
      </right>
      <top style="medium">
        <color indexed="64"/>
      </top>
      <bottom style="medium">
        <color theme="2"/>
      </bottom>
      <diagonal/>
    </border>
    <border>
      <left style="medium">
        <color indexed="64"/>
      </left>
      <right style="medium">
        <color theme="2"/>
      </right>
      <top style="medium">
        <color theme="2"/>
      </top>
      <bottom style="medium">
        <color theme="2"/>
      </bottom>
      <diagonal/>
    </border>
    <border>
      <left style="medium">
        <color theme="2"/>
      </left>
      <right style="medium">
        <color theme="2"/>
      </right>
      <top style="medium">
        <color theme="2"/>
      </top>
      <bottom style="medium">
        <color theme="2"/>
      </bottom>
      <diagonal/>
    </border>
    <border>
      <left style="medium">
        <color theme="2"/>
      </left>
      <right style="medium">
        <color indexed="64"/>
      </right>
      <top style="medium">
        <color theme="2"/>
      </top>
      <bottom style="medium">
        <color theme="2"/>
      </bottom>
      <diagonal/>
    </border>
    <border>
      <left style="medium">
        <color indexed="64"/>
      </left>
      <right style="medium">
        <color theme="2"/>
      </right>
      <top style="medium">
        <color theme="2"/>
      </top>
      <bottom style="medium">
        <color indexed="64"/>
      </bottom>
      <diagonal/>
    </border>
    <border>
      <left style="medium">
        <color theme="2"/>
      </left>
      <right style="medium">
        <color theme="2"/>
      </right>
      <top style="medium">
        <color theme="2"/>
      </top>
      <bottom style="medium">
        <color indexed="64"/>
      </bottom>
      <diagonal/>
    </border>
    <border>
      <left style="medium">
        <color theme="2"/>
      </left>
      <right style="medium">
        <color indexed="64"/>
      </right>
      <top style="medium">
        <color theme="2"/>
      </top>
      <bottom style="medium">
        <color indexed="64"/>
      </bottom>
      <diagonal/>
    </border>
    <border>
      <left style="medium">
        <color indexed="64"/>
      </left>
      <right style="medium">
        <color indexed="64"/>
      </right>
      <top style="medium">
        <color indexed="64"/>
      </top>
      <bottom style="thin">
        <color theme="2"/>
      </bottom>
      <diagonal/>
    </border>
    <border>
      <left style="medium">
        <color indexed="64"/>
      </left>
      <right style="medium">
        <color indexed="64"/>
      </right>
      <top style="thin">
        <color theme="2"/>
      </top>
      <bottom style="thin">
        <color theme="2"/>
      </bottom>
      <diagonal/>
    </border>
    <border>
      <left style="medium">
        <color indexed="64"/>
      </left>
      <right style="medium">
        <color indexed="64"/>
      </right>
      <top style="thin">
        <color theme="2"/>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140">
    <xf numFmtId="0" fontId="0" fillId="0" borderId="0" xfId="0"/>
    <xf numFmtId="0" fontId="6" fillId="3" borderId="0" xfId="0" applyFont="1" applyFill="1" applyAlignment="1" applyProtection="1">
      <alignment horizontal="left" vertical="center"/>
    </xf>
    <xf numFmtId="0" fontId="7" fillId="3" borderId="0" xfId="0" applyFont="1" applyFill="1" applyBorder="1" applyAlignment="1" applyProtection="1">
      <alignment horizontal="center"/>
    </xf>
    <xf numFmtId="0" fontId="0" fillId="3" borderId="0" xfId="0" applyFont="1" applyFill="1" applyBorder="1" applyAlignment="1" applyProtection="1">
      <alignment horizontal="center"/>
    </xf>
    <xf numFmtId="0" fontId="7" fillId="3" borderId="0" xfId="0" applyFont="1" applyFill="1" applyBorder="1" applyAlignment="1" applyProtection="1">
      <alignment horizontal="left"/>
    </xf>
    <xf numFmtId="0" fontId="0" fillId="0" borderId="0" xfId="0" applyProtection="1"/>
    <xf numFmtId="0" fontId="2" fillId="3" borderId="0" xfId="0" applyFont="1" applyFill="1" applyProtection="1"/>
    <xf numFmtId="0" fontId="3" fillId="3" borderId="0" xfId="0" applyFont="1" applyFill="1" applyAlignment="1" applyProtection="1">
      <alignment horizontal="left"/>
    </xf>
    <xf numFmtId="0" fontId="4" fillId="3" borderId="0" xfId="0" applyFont="1" applyFill="1" applyProtection="1"/>
    <xf numFmtId="0" fontId="2" fillId="3" borderId="0" xfId="0" applyFont="1" applyFill="1" applyAlignment="1" applyProtection="1">
      <alignment horizontal="left" vertical="top"/>
    </xf>
    <xf numFmtId="164" fontId="2" fillId="3" borderId="0" xfId="0" applyNumberFormat="1" applyFont="1" applyFill="1" applyProtection="1"/>
    <xf numFmtId="0" fontId="5" fillId="3" borderId="0" xfId="0" applyFont="1" applyFill="1" applyProtection="1"/>
    <xf numFmtId="0" fontId="2" fillId="3" borderId="0" xfId="0" applyFont="1" applyFill="1" applyAlignment="1" applyProtection="1">
      <alignment horizontal="left" wrapText="1"/>
    </xf>
    <xf numFmtId="0" fontId="6" fillId="3" borderId="0" xfId="0" applyFont="1" applyFill="1" applyAlignment="1" applyProtection="1">
      <alignment vertical="center"/>
    </xf>
    <xf numFmtId="0" fontId="5" fillId="3" borderId="0" xfId="0" applyFont="1" applyFill="1" applyBorder="1" applyProtection="1"/>
    <xf numFmtId="0" fontId="2" fillId="3" borderId="0" xfId="0" applyFont="1" applyFill="1" applyAlignment="1" applyProtection="1">
      <alignment horizontal="center" wrapText="1"/>
    </xf>
    <xf numFmtId="0" fontId="2" fillId="3" borderId="0" xfId="0" applyFont="1" applyFill="1" applyAlignment="1" applyProtection="1">
      <alignment horizontal="center"/>
    </xf>
    <xf numFmtId="0" fontId="2" fillId="3" borderId="3" xfId="0" applyFont="1" applyFill="1" applyBorder="1" applyProtection="1"/>
    <xf numFmtId="0" fontId="2" fillId="3" borderId="2" xfId="0" applyFont="1" applyFill="1" applyBorder="1" applyProtection="1"/>
    <xf numFmtId="0" fontId="2" fillId="3" borderId="5" xfId="0" applyFont="1" applyFill="1" applyBorder="1" applyProtection="1"/>
    <xf numFmtId="0" fontId="6" fillId="3" borderId="0" xfId="0" applyFont="1" applyFill="1" applyBorder="1" applyProtection="1"/>
    <xf numFmtId="0" fontId="2" fillId="3" borderId="0" xfId="0" applyFont="1" applyFill="1" applyBorder="1" applyProtection="1"/>
    <xf numFmtId="0" fontId="6" fillId="3" borderId="0" xfId="0" applyFont="1" applyFill="1" applyBorder="1" applyAlignment="1" applyProtection="1">
      <alignment horizontal="center"/>
    </xf>
    <xf numFmtId="0" fontId="4" fillId="3" borderId="0" xfId="0" applyFont="1" applyFill="1" applyBorder="1" applyProtection="1"/>
    <xf numFmtId="0" fontId="5" fillId="3" borderId="6" xfId="0" applyFont="1" applyFill="1" applyBorder="1" applyProtection="1"/>
    <xf numFmtId="0" fontId="7" fillId="3" borderId="0" xfId="0" applyFont="1" applyFill="1" applyBorder="1" applyAlignment="1" applyProtection="1">
      <alignment horizontal="left" vertical="center"/>
    </xf>
    <xf numFmtId="0" fontId="7" fillId="3" borderId="0" xfId="0" applyFont="1" applyFill="1" applyAlignment="1" applyProtection="1">
      <alignment horizontal="center" vertical="center"/>
    </xf>
    <xf numFmtId="0" fontId="8" fillId="3" borderId="0" xfId="2" applyFill="1" applyAlignment="1" applyProtection="1">
      <alignment horizontal="center"/>
    </xf>
    <xf numFmtId="0" fontId="0" fillId="3" borderId="0" xfId="0" applyFill="1" applyProtection="1"/>
    <xf numFmtId="0" fontId="9" fillId="3" borderId="0" xfId="2" applyFont="1" applyFill="1" applyProtection="1"/>
    <xf numFmtId="0" fontId="2" fillId="3" borderId="7" xfId="0" applyFont="1" applyFill="1" applyBorder="1" applyProtection="1"/>
    <xf numFmtId="0" fontId="2" fillId="3" borderId="8" xfId="0" applyFont="1" applyFill="1" applyBorder="1" applyProtection="1"/>
    <xf numFmtId="0" fontId="2" fillId="3" borderId="1" xfId="0" applyFont="1" applyFill="1" applyBorder="1" applyProtection="1"/>
    <xf numFmtId="3" fontId="0" fillId="0" borderId="0" xfId="0" applyNumberFormat="1"/>
    <xf numFmtId="0" fontId="2" fillId="3" borderId="0" xfId="0" applyFont="1" applyFill="1" applyBorder="1" applyAlignment="1" applyProtection="1">
      <alignment horizontal="center"/>
    </xf>
    <xf numFmtId="0" fontId="0" fillId="2" borderId="13" xfId="0" applyFill="1" applyBorder="1" applyAlignment="1" applyProtection="1">
      <alignment vertical="center" wrapText="1"/>
    </xf>
    <xf numFmtId="0" fontId="11" fillId="2" borderId="13" xfId="0" applyFont="1" applyFill="1" applyBorder="1" applyAlignment="1" applyProtection="1">
      <alignment wrapText="1"/>
    </xf>
    <xf numFmtId="0" fontId="0" fillId="2" borderId="11" xfId="0" quotePrefix="1" applyFill="1" applyBorder="1" applyAlignment="1" applyProtection="1">
      <alignment vertical="center" wrapText="1"/>
    </xf>
    <xf numFmtId="0" fontId="0" fillId="2" borderId="16" xfId="0" applyFill="1" applyBorder="1" applyAlignment="1" applyProtection="1">
      <alignment vertical="center" wrapText="1"/>
    </xf>
    <xf numFmtId="0" fontId="11" fillId="2" borderId="11" xfId="0" quotePrefix="1" applyFont="1" applyFill="1" applyBorder="1" applyAlignment="1" applyProtection="1">
      <alignment wrapText="1"/>
    </xf>
    <xf numFmtId="0" fontId="0" fillId="2" borderId="11" xfId="0" quotePrefix="1" applyFill="1" applyBorder="1" applyAlignment="1" applyProtection="1">
      <alignment wrapText="1"/>
    </xf>
    <xf numFmtId="0" fontId="0" fillId="2" borderId="13" xfId="0" applyFill="1" applyBorder="1" applyAlignment="1" applyProtection="1">
      <alignment wrapText="1"/>
    </xf>
    <xf numFmtId="0" fontId="0" fillId="0" borderId="0" xfId="0" applyFont="1" applyBorder="1"/>
    <xf numFmtId="0" fontId="0" fillId="0" borderId="0" xfId="0" applyBorder="1"/>
    <xf numFmtId="0" fontId="0" fillId="0" borderId="12" xfId="0" applyBorder="1"/>
    <xf numFmtId="0" fontId="0" fillId="0" borderId="13" xfId="0" applyBorder="1"/>
    <xf numFmtId="0" fontId="0" fillId="0" borderId="12" xfId="0" applyFont="1" applyBorder="1"/>
    <xf numFmtId="0" fontId="0" fillId="0" borderId="14" xfId="0" applyBorder="1"/>
    <xf numFmtId="0" fontId="0" fillId="0" borderId="15" xfId="0" applyBorder="1"/>
    <xf numFmtId="0" fontId="0" fillId="0" borderId="16" xfId="0" applyBorder="1"/>
    <xf numFmtId="0" fontId="11" fillId="0" borderId="12" xfId="0" applyFont="1" applyBorder="1"/>
    <xf numFmtId="0" fontId="0" fillId="0" borderId="12" xfId="0" applyFont="1" applyBorder="1" applyAlignment="1">
      <alignment vertical="center"/>
    </xf>
    <xf numFmtId="0" fontId="11" fillId="0" borderId="12" xfId="0" applyFont="1" applyBorder="1" applyAlignment="1">
      <alignment vertical="center"/>
    </xf>
    <xf numFmtId="0" fontId="0" fillId="0" borderId="12" xfId="0" applyFont="1" applyBorder="1" applyAlignment="1">
      <alignment horizontal="left"/>
    </xf>
    <xf numFmtId="0" fontId="0" fillId="0" borderId="12" xfId="0" applyFont="1" applyBorder="1" applyAlignment="1">
      <alignment horizontal="left" vertical="center"/>
    </xf>
    <xf numFmtId="0" fontId="11" fillId="0" borderId="12" xfId="0" applyFont="1" applyBorder="1" applyAlignment="1">
      <alignment horizontal="left" vertical="center"/>
    </xf>
    <xf numFmtId="0" fontId="11" fillId="0" borderId="12" xfId="0" applyFont="1" applyBorder="1" applyAlignment="1">
      <alignment horizontal="left"/>
    </xf>
    <xf numFmtId="0" fontId="13" fillId="0" borderId="12" xfId="0" applyFont="1" applyFill="1" applyBorder="1" applyAlignment="1">
      <alignment vertical="center"/>
    </xf>
    <xf numFmtId="0" fontId="0" fillId="0" borderId="15" xfId="0" applyFont="1" applyBorder="1"/>
    <xf numFmtId="0" fontId="10"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19" xfId="0" applyFont="1" applyFill="1" applyBorder="1" applyAlignment="1">
      <alignment horizontal="center"/>
    </xf>
    <xf numFmtId="0" fontId="0" fillId="0" borderId="9" xfId="0" applyBorder="1"/>
    <xf numFmtId="0" fontId="0" fillId="0" borderId="11" xfId="0" applyBorder="1"/>
    <xf numFmtId="0" fontId="0" fillId="2" borderId="0" xfId="0" applyFill="1" applyAlignment="1" applyProtection="1"/>
    <xf numFmtId="0" fontId="0" fillId="2" borderId="0" xfId="0" applyFill="1" applyProtection="1"/>
    <xf numFmtId="0" fontId="0" fillId="4" borderId="0" xfId="0" applyFill="1" applyProtection="1"/>
    <xf numFmtId="0" fontId="10" fillId="2" borderId="17" xfId="0" applyFont="1" applyFill="1" applyBorder="1" applyAlignment="1" applyProtection="1">
      <alignment horizontal="center"/>
    </xf>
    <xf numFmtId="0" fontId="10" fillId="2" borderId="18" xfId="0" applyFont="1" applyFill="1" applyBorder="1" applyAlignment="1" applyProtection="1">
      <alignment horizontal="center"/>
    </xf>
    <xf numFmtId="0" fontId="10" fillId="2" borderId="19" xfId="0" applyFont="1" applyFill="1" applyBorder="1" applyAlignment="1" applyProtection="1">
      <alignment horizontal="center"/>
    </xf>
    <xf numFmtId="0" fontId="10" fillId="2" borderId="10" xfId="0" applyFont="1" applyFill="1" applyBorder="1" applyAlignment="1" applyProtection="1">
      <alignment horizontal="center" vertical="center"/>
    </xf>
    <xf numFmtId="0" fontId="11" fillId="2" borderId="11" xfId="0" quotePrefix="1" applyFont="1" applyFill="1" applyBorder="1" applyAlignment="1" applyProtection="1">
      <alignment vertical="center" wrapText="1"/>
    </xf>
    <xf numFmtId="0" fontId="12" fillId="2" borderId="0" xfId="0" applyFont="1" applyFill="1" applyBorder="1" applyAlignment="1" applyProtection="1">
      <alignment horizontal="center" vertical="center"/>
    </xf>
    <xf numFmtId="0" fontId="11" fillId="2" borderId="13" xfId="0" applyFont="1" applyFill="1" applyBorder="1" applyAlignment="1" applyProtection="1">
      <alignment vertical="center" wrapText="1"/>
    </xf>
    <xf numFmtId="0" fontId="10" fillId="2" borderId="15"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0" fillId="2" borderId="19" xfId="0" quotePrefix="1" applyFill="1" applyBorder="1" applyAlignment="1" applyProtection="1">
      <alignment wrapText="1"/>
    </xf>
    <xf numFmtId="0" fontId="0" fillId="0" borderId="0" xfId="0" applyAlignment="1" applyProtection="1"/>
    <xf numFmtId="0" fontId="10" fillId="0" borderId="0" xfId="0" applyFont="1" applyAlignment="1" applyProtection="1">
      <alignment horizontal="center" vertical="center"/>
    </xf>
    <xf numFmtId="0" fontId="0" fillId="0" borderId="0" xfId="0" applyAlignment="1" applyProtection="1">
      <alignment vertical="center"/>
    </xf>
    <xf numFmtId="0" fontId="0" fillId="4" borderId="0" xfId="0" applyFill="1" applyAlignment="1" applyProtection="1"/>
    <xf numFmtId="0" fontId="10" fillId="4" borderId="0" xfId="0" applyFont="1" applyFill="1" applyAlignment="1" applyProtection="1">
      <alignment horizontal="center" vertical="center"/>
    </xf>
    <xf numFmtId="0" fontId="0" fillId="4" borderId="0" xfId="0" applyFill="1" applyAlignment="1" applyProtection="1">
      <alignment vertical="center"/>
    </xf>
    <xf numFmtId="0" fontId="0" fillId="0" borderId="0" xfId="0" applyAlignment="1" applyProtection="1">
      <alignment horizontal="center"/>
    </xf>
    <xf numFmtId="0" fontId="0" fillId="0" borderId="0" xfId="0" quotePrefix="1"/>
    <xf numFmtId="0" fontId="10" fillId="0" borderId="0" xfId="0" applyFont="1" applyFill="1" applyBorder="1" applyAlignment="1">
      <alignment horizontal="center"/>
    </xf>
    <xf numFmtId="0" fontId="0" fillId="2" borderId="0" xfId="0" applyFont="1" applyFill="1" applyBorder="1"/>
    <xf numFmtId="0" fontId="0" fillId="0" borderId="0" xfId="0" applyFont="1" applyFill="1" applyBorder="1"/>
    <xf numFmtId="0" fontId="0" fillId="0" borderId="0" xfId="0" applyNumberFormat="1" applyAlignment="1" applyProtection="1">
      <alignment horizontal="center"/>
    </xf>
    <xf numFmtId="166" fontId="0" fillId="0" borderId="16" xfId="0" applyNumberFormat="1" applyBorder="1" applyProtection="1"/>
    <xf numFmtId="0" fontId="10" fillId="0" borderId="20" xfId="0" applyFont="1" applyBorder="1" applyProtection="1"/>
    <xf numFmtId="0" fontId="10" fillId="0" borderId="21" xfId="0" applyFont="1" applyBorder="1" applyProtection="1"/>
    <xf numFmtId="0" fontId="10" fillId="0" borderId="14" xfId="0" applyFont="1" applyBorder="1" applyAlignment="1" applyProtection="1">
      <alignment horizontal="center"/>
    </xf>
    <xf numFmtId="0" fontId="10" fillId="0" borderId="15" xfId="0" applyFont="1" applyBorder="1" applyAlignment="1" applyProtection="1">
      <alignment horizontal="center"/>
    </xf>
    <xf numFmtId="0" fontId="10" fillId="0" borderId="16" xfId="0" applyFont="1" applyBorder="1" applyProtection="1"/>
    <xf numFmtId="0" fontId="0" fillId="0" borderId="22" xfId="0" applyBorder="1" applyAlignment="1" applyProtection="1">
      <alignment horizontal="center"/>
    </xf>
    <xf numFmtId="0" fontId="0" fillId="0" borderId="23" xfId="0" applyBorder="1" applyProtection="1"/>
    <xf numFmtId="0" fontId="0" fillId="0" borderId="24" xfId="0" applyBorder="1" applyAlignment="1" applyProtection="1">
      <alignment horizontal="center"/>
    </xf>
    <xf numFmtId="0" fontId="0" fillId="0" borderId="25" xfId="0" applyBorder="1" applyAlignment="1" applyProtection="1">
      <alignment horizontal="center"/>
    </xf>
    <xf numFmtId="0" fontId="0" fillId="0" borderId="26" xfId="0" applyBorder="1" applyProtection="1"/>
    <xf numFmtId="0" fontId="0" fillId="0" borderId="27" xfId="0" applyBorder="1" applyAlignment="1" applyProtection="1">
      <alignment horizontal="center"/>
    </xf>
    <xf numFmtId="0" fontId="0" fillId="0" borderId="28" xfId="0" applyBorder="1" applyAlignment="1" applyProtection="1">
      <alignment horizontal="center"/>
    </xf>
    <xf numFmtId="0" fontId="0" fillId="0" borderId="29" xfId="0" applyBorder="1" applyProtection="1"/>
    <xf numFmtId="0" fontId="0" fillId="0" borderId="30" xfId="0" applyBorder="1" applyAlignment="1" applyProtection="1">
      <alignment horizontal="center"/>
    </xf>
    <xf numFmtId="0" fontId="10" fillId="0" borderId="31" xfId="0" applyFont="1" applyBorder="1" applyProtection="1"/>
    <xf numFmtId="0" fontId="10" fillId="0" borderId="32" xfId="0" applyFont="1" applyBorder="1" applyProtection="1"/>
    <xf numFmtId="0" fontId="10" fillId="0" borderId="33" xfId="0" applyFont="1" applyBorder="1" applyProtection="1"/>
    <xf numFmtId="0" fontId="0" fillId="0" borderId="0" xfId="0" applyFont="1" applyFill="1" applyBorder="1" applyAlignment="1">
      <alignment vertical="center" wrapText="1"/>
    </xf>
    <xf numFmtId="0" fontId="0" fillId="0" borderId="0" xfId="0" applyAlignment="1">
      <alignment vertical="center" wrapText="1"/>
    </xf>
    <xf numFmtId="0" fontId="10" fillId="0" borderId="0" xfId="0" applyFont="1" applyFill="1" applyBorder="1"/>
    <xf numFmtId="0" fontId="10" fillId="0" borderId="0" xfId="0" applyFont="1" applyFill="1" applyBorder="1" applyAlignment="1" applyProtection="1">
      <alignment horizontal="left" vertical="center"/>
    </xf>
    <xf numFmtId="0" fontId="10" fillId="0" borderId="17" xfId="0" applyFont="1" applyFill="1" applyBorder="1" applyAlignment="1" applyProtection="1">
      <alignment horizontal="left" vertical="center"/>
    </xf>
    <xf numFmtId="0" fontId="0" fillId="2" borderId="13" xfId="0" quotePrefix="1" applyFill="1" applyBorder="1" applyAlignment="1" applyProtection="1">
      <alignment wrapText="1"/>
    </xf>
    <xf numFmtId="0" fontId="0" fillId="2" borderId="0" xfId="0" quotePrefix="1" applyFill="1" applyBorder="1" applyAlignment="1" applyProtection="1">
      <alignment wrapText="1"/>
    </xf>
    <xf numFmtId="166" fontId="0" fillId="0" borderId="0" xfId="0" applyNumberFormat="1"/>
    <xf numFmtId="0" fontId="4" fillId="2" borderId="0" xfId="0" applyFont="1" applyFill="1" applyBorder="1" applyProtection="1"/>
    <xf numFmtId="0" fontId="2" fillId="2" borderId="0" xfId="0" applyFont="1" applyFill="1" applyBorder="1" applyProtection="1"/>
    <xf numFmtId="0" fontId="6" fillId="2" borderId="0" xfId="0" applyFont="1" applyFill="1" applyBorder="1" applyAlignment="1" applyProtection="1">
      <alignment horizontal="center"/>
    </xf>
    <xf numFmtId="0" fontId="14" fillId="2" borderId="0" xfId="0" applyFont="1" applyFill="1" applyBorder="1" applyAlignment="1" applyProtection="1">
      <alignment horizontal="left" vertical="center"/>
    </xf>
    <xf numFmtId="0" fontId="14" fillId="2" borderId="0" xfId="0" applyFont="1" applyFill="1" applyBorder="1" applyAlignment="1" applyProtection="1">
      <alignment horizontal="left"/>
    </xf>
    <xf numFmtId="167" fontId="0" fillId="0" borderId="0" xfId="0" applyNumberFormat="1"/>
    <xf numFmtId="0" fontId="13" fillId="0" borderId="11" xfId="0" applyFont="1" applyFill="1" applyBorder="1" applyAlignment="1" applyProtection="1">
      <alignment vertical="center"/>
      <protection locked="0"/>
    </xf>
    <xf numFmtId="0" fontId="2" fillId="3" borderId="2" xfId="0" applyFont="1" applyFill="1" applyBorder="1" applyAlignment="1" applyProtection="1">
      <alignment horizontal="center"/>
    </xf>
    <xf numFmtId="0" fontId="2" fillId="3" borderId="4" xfId="0" applyFont="1" applyFill="1" applyBorder="1" applyAlignment="1" applyProtection="1">
      <alignment horizontal="center"/>
    </xf>
    <xf numFmtId="0" fontId="2" fillId="3" borderId="0" xfId="0" applyFont="1" applyFill="1" applyBorder="1" applyAlignment="1" applyProtection="1">
      <alignment horizontal="center"/>
    </xf>
    <xf numFmtId="0" fontId="2" fillId="3" borderId="6" xfId="0" applyFont="1" applyFill="1" applyBorder="1" applyAlignment="1" applyProtection="1">
      <alignment horizontal="center"/>
    </xf>
    <xf numFmtId="0" fontId="10" fillId="0" borderId="9" xfId="0" applyFont="1" applyFill="1" applyBorder="1" applyAlignment="1" applyProtection="1">
      <alignment horizontal="left" vertical="center"/>
    </xf>
    <xf numFmtId="0" fontId="10" fillId="0" borderId="12" xfId="0" applyFont="1" applyFill="1" applyBorder="1" applyAlignment="1" applyProtection="1">
      <alignment horizontal="left" vertical="center"/>
    </xf>
    <xf numFmtId="0" fontId="10" fillId="0" borderId="14" xfId="0" applyFont="1" applyFill="1" applyBorder="1" applyAlignment="1" applyProtection="1">
      <alignment horizontal="left" vertical="center"/>
    </xf>
    <xf numFmtId="0" fontId="10" fillId="2" borderId="9" xfId="0" applyFont="1" applyFill="1" applyBorder="1" applyAlignment="1" applyProtection="1">
      <alignment horizontal="left" vertical="center"/>
    </xf>
    <xf numFmtId="0" fontId="10" fillId="2" borderId="12"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10" fillId="0" borderId="9" xfId="0" applyFont="1" applyBorder="1" applyAlignment="1" applyProtection="1">
      <alignment horizontal="left" vertical="center"/>
    </xf>
    <xf numFmtId="0" fontId="10" fillId="0" borderId="12" xfId="0" applyFont="1" applyBorder="1" applyAlignment="1" applyProtection="1">
      <alignment horizontal="left" vertical="center"/>
    </xf>
    <xf numFmtId="0" fontId="10" fillId="0" borderId="14" xfId="0" applyFont="1" applyBorder="1" applyAlignment="1" applyProtection="1">
      <alignment horizontal="left" vertical="center"/>
    </xf>
    <xf numFmtId="165" fontId="10" fillId="0" borderId="9" xfId="0" applyNumberFormat="1" applyFont="1" applyBorder="1" applyAlignment="1" applyProtection="1">
      <alignment horizontal="center"/>
    </xf>
    <xf numFmtId="165" fontId="10" fillId="0" borderId="10" xfId="0" applyNumberFormat="1" applyFont="1" applyBorder="1" applyAlignment="1" applyProtection="1">
      <alignment horizontal="center"/>
    </xf>
    <xf numFmtId="165" fontId="10" fillId="0" borderId="11" xfId="0" applyNumberFormat="1" applyFont="1" applyBorder="1" applyAlignment="1" applyProtection="1">
      <alignment horizontal="center"/>
    </xf>
  </cellXfs>
  <cellStyles count="3">
    <cellStyle name="Hyperlink" xfId="2" builtinId="8"/>
    <cellStyle name="Normal" xfId="0" builtinId="0"/>
    <cellStyle name="Normal 2" xfId="1"/>
  </cellStyles>
  <dxfs count="4">
    <dxf>
      <font>
        <color rgb="FFFF0000"/>
      </font>
    </dxf>
    <dxf>
      <font>
        <color rgb="FFFF0000"/>
      </font>
    </dxf>
    <dxf>
      <font>
        <color rgb="FF00B05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365761</xdr:colOff>
      <xdr:row>28</xdr:row>
      <xdr:rowOff>147242</xdr:rowOff>
    </xdr:from>
    <xdr:to>
      <xdr:col>6</xdr:col>
      <xdr:colOff>533400</xdr:colOff>
      <xdr:row>38</xdr:row>
      <xdr:rowOff>149384</xdr:rowOff>
    </xdr:to>
    <xdr:pic>
      <xdr:nvPicPr>
        <xdr:cNvPr id="2" name="Picture 1"/>
        <xdr:cNvPicPr>
          <a:picLocks noChangeAspect="1"/>
        </xdr:cNvPicPr>
      </xdr:nvPicPr>
      <xdr:blipFill>
        <a:blip xmlns:r="http://schemas.openxmlformats.org/officeDocument/2006/relationships" r:embed="rId1"/>
        <a:stretch>
          <a:fillRect/>
        </a:stretch>
      </xdr:blipFill>
      <xdr:spPr>
        <a:xfrm>
          <a:off x="990601" y="5618402"/>
          <a:ext cx="3291839" cy="19833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682625</xdr:colOff>
      <xdr:row>4</xdr:row>
      <xdr:rowOff>64184</xdr:rowOff>
    </xdr:to>
    <xdr:pic>
      <xdr:nvPicPr>
        <xdr:cNvPr id="2" name="Picture 1" descr="http://plaza/comms/Useful%20Communictions%20Documents/cb-logo-colour_2017.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635375" cy="800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54"/>
  <sheetViews>
    <sheetView workbookViewId="0">
      <selection activeCell="H9" sqref="H9"/>
    </sheetView>
  </sheetViews>
  <sheetFormatPr defaultColWidth="0" defaultRowHeight="14.4" zeroHeight="1" x14ac:dyDescent="0.3"/>
  <cols>
    <col min="1" max="7" width="9.21875" style="5" customWidth="1"/>
    <col min="8" max="9" width="23" style="5" bestFit="1" customWidth="1"/>
    <col min="10" max="11" width="9.21875" style="5" customWidth="1"/>
    <col min="12" max="12" width="9.44140625" style="5" customWidth="1"/>
    <col min="13" max="16384" width="9.21875" style="5" hidden="1"/>
  </cols>
  <sheetData>
    <row r="1" spans="1:12" x14ac:dyDescent="0.3">
      <c r="A1" s="6"/>
      <c r="B1" s="6"/>
      <c r="C1" s="6"/>
      <c r="D1" s="6"/>
      <c r="E1" s="6"/>
      <c r="F1" s="6"/>
      <c r="G1" s="6"/>
      <c r="H1" s="6"/>
      <c r="I1" s="6"/>
      <c r="J1" s="6"/>
      <c r="K1" s="6"/>
      <c r="L1" s="6"/>
    </row>
    <row r="2" spans="1:12" ht="15.6" x14ac:dyDescent="0.3">
      <c r="A2" s="6"/>
      <c r="B2" s="7" t="s">
        <v>8</v>
      </c>
      <c r="C2" s="6"/>
      <c r="D2" s="6"/>
      <c r="E2" s="8"/>
      <c r="F2" s="6"/>
      <c r="G2" s="6"/>
      <c r="H2" s="6"/>
      <c r="I2" s="6"/>
      <c r="J2" s="6"/>
      <c r="K2" s="6"/>
      <c r="L2" s="6"/>
    </row>
    <row r="3" spans="1:12" ht="15.6" x14ac:dyDescent="0.3">
      <c r="A3" s="6"/>
      <c r="B3" s="9" t="s">
        <v>0</v>
      </c>
      <c r="C3" s="10">
        <v>3</v>
      </c>
      <c r="D3" s="11"/>
      <c r="E3" s="11"/>
      <c r="F3" s="6"/>
      <c r="G3" s="6"/>
      <c r="H3" s="6"/>
      <c r="I3" s="6"/>
      <c r="J3" s="6"/>
      <c r="K3" s="6"/>
      <c r="L3" s="6"/>
    </row>
    <row r="4" spans="1:12" ht="15.6" x14ac:dyDescent="0.3">
      <c r="A4" s="6"/>
      <c r="B4" s="11"/>
      <c r="C4" s="12"/>
      <c r="D4" s="11"/>
      <c r="E4" s="11"/>
      <c r="F4" s="11"/>
      <c r="G4" s="1"/>
      <c r="H4" s="13" t="s">
        <v>1</v>
      </c>
      <c r="I4" s="1" t="str">
        <f>IF(COUNTIF(F:F,"Invalid")&gt;0,"Invalid","Valid")</f>
        <v>Invalid</v>
      </c>
      <c r="J4" s="11"/>
      <c r="K4" s="11"/>
      <c r="L4" s="11"/>
    </row>
    <row r="5" spans="1:12" ht="15.6" x14ac:dyDescent="0.3">
      <c r="A5" s="6"/>
      <c r="B5" s="6"/>
      <c r="C5" s="6"/>
      <c r="D5" s="14"/>
      <c r="E5" s="15"/>
      <c r="F5" s="15"/>
      <c r="G5" s="15"/>
      <c r="H5" s="15"/>
      <c r="I5" s="15"/>
      <c r="J5" s="15"/>
      <c r="K5" s="16"/>
      <c r="L5" s="16"/>
    </row>
    <row r="6" spans="1:12" x14ac:dyDescent="0.3">
      <c r="A6" s="6"/>
      <c r="B6" s="17"/>
      <c r="C6" s="18"/>
      <c r="D6" s="18"/>
      <c r="E6" s="18"/>
      <c r="F6" s="18"/>
      <c r="G6" s="18"/>
      <c r="H6" s="18"/>
      <c r="I6" s="124"/>
      <c r="J6" s="124"/>
      <c r="K6" s="125"/>
      <c r="L6" s="34"/>
    </row>
    <row r="7" spans="1:12" ht="15.6" x14ac:dyDescent="0.3">
      <c r="A7" s="6"/>
      <c r="B7" s="19"/>
      <c r="C7" s="20" t="s">
        <v>327</v>
      </c>
      <c r="D7" s="21"/>
      <c r="E7" s="22"/>
      <c r="F7" s="22" t="s">
        <v>2</v>
      </c>
      <c r="G7" s="20"/>
      <c r="H7" s="22" t="s">
        <v>3</v>
      </c>
      <c r="I7" s="126"/>
      <c r="J7" s="126"/>
      <c r="K7" s="127"/>
      <c r="L7" s="22"/>
    </row>
    <row r="8" spans="1:12" ht="15.6" x14ac:dyDescent="0.3">
      <c r="A8" s="6"/>
      <c r="B8" s="19"/>
      <c r="C8" s="23"/>
      <c r="D8" s="21"/>
      <c r="E8" s="23"/>
      <c r="F8" s="21"/>
      <c r="G8" s="21"/>
      <c r="H8" s="21"/>
      <c r="I8" s="21"/>
      <c r="J8" s="21"/>
      <c r="K8" s="24"/>
      <c r="L8" s="21"/>
    </row>
    <row r="9" spans="1:12" ht="15.6" x14ac:dyDescent="0.3">
      <c r="A9" s="6"/>
      <c r="B9" s="19"/>
      <c r="C9" s="25" t="s">
        <v>9</v>
      </c>
      <c r="D9" s="21"/>
      <c r="E9" s="26"/>
      <c r="F9" s="34" t="str">
        <f>IF(H9=0,"Valid","Invalid")</f>
        <v>Invalid</v>
      </c>
      <c r="G9" s="34">
        <f>IF(H9=0,1,0)</f>
        <v>0</v>
      </c>
      <c r="H9" s="2">
        <f>COUNTIF(AMS!$C$1:$C$2,"=0")+COUNTIF(AMS!$D$7:$D$35,"=0")</f>
        <v>1</v>
      </c>
      <c r="I9" s="4"/>
      <c r="J9" s="27"/>
      <c r="K9" s="24"/>
      <c r="L9" s="28"/>
    </row>
    <row r="10" spans="1:12" ht="15.6" x14ac:dyDescent="0.3">
      <c r="A10" s="6"/>
      <c r="B10" s="19"/>
      <c r="C10" s="25"/>
      <c r="D10" s="21"/>
      <c r="E10" s="26"/>
      <c r="F10" s="34"/>
      <c r="G10" s="34"/>
      <c r="H10" s="3"/>
      <c r="I10" s="4"/>
      <c r="J10" s="27"/>
      <c r="K10" s="24"/>
      <c r="L10" s="28"/>
    </row>
    <row r="11" spans="1:12" ht="15.6" x14ac:dyDescent="0.3">
      <c r="A11" s="6"/>
      <c r="B11" s="19"/>
      <c r="C11" s="25"/>
      <c r="D11" s="21"/>
      <c r="E11" s="26"/>
      <c r="F11" s="34"/>
      <c r="G11" s="34"/>
      <c r="H11" s="2"/>
      <c r="I11" s="4"/>
      <c r="J11" s="29"/>
      <c r="K11" s="24"/>
      <c r="L11" s="28"/>
    </row>
    <row r="12" spans="1:12" ht="15.6" x14ac:dyDescent="0.3">
      <c r="A12" s="6"/>
      <c r="B12" s="19"/>
      <c r="C12" s="25"/>
      <c r="D12" s="21"/>
      <c r="E12" s="26"/>
      <c r="F12" s="34"/>
      <c r="G12" s="34"/>
      <c r="H12" s="2"/>
      <c r="I12" s="4"/>
      <c r="J12" s="29"/>
      <c r="K12" s="24"/>
      <c r="L12" s="28"/>
    </row>
    <row r="13" spans="1:12" ht="15.6" x14ac:dyDescent="0.3">
      <c r="A13" s="6"/>
      <c r="B13" s="19"/>
      <c r="C13" s="25"/>
      <c r="D13" s="21"/>
      <c r="E13" s="26"/>
      <c r="F13" s="34"/>
      <c r="G13" s="34"/>
      <c r="H13" s="2"/>
      <c r="I13" s="4"/>
      <c r="J13" s="29"/>
      <c r="K13" s="24"/>
      <c r="L13" s="28"/>
    </row>
    <row r="14" spans="1:12" ht="15.6" x14ac:dyDescent="0.3">
      <c r="A14" s="6"/>
      <c r="B14" s="19"/>
      <c r="C14" s="25"/>
      <c r="D14" s="21"/>
      <c r="E14" s="26"/>
      <c r="F14" s="34"/>
      <c r="G14" s="34"/>
      <c r="H14" s="2"/>
      <c r="I14" s="4"/>
      <c r="J14" s="29"/>
      <c r="K14" s="24"/>
      <c r="L14" s="28"/>
    </row>
    <row r="15" spans="1:12" ht="15.6" x14ac:dyDescent="0.3">
      <c r="A15" s="6"/>
      <c r="B15" s="19"/>
      <c r="C15" s="25"/>
      <c r="D15" s="21"/>
      <c r="E15" s="26"/>
      <c r="F15" s="34"/>
      <c r="G15" s="34"/>
      <c r="H15" s="2"/>
      <c r="I15" s="4"/>
      <c r="J15" s="29"/>
      <c r="K15" s="24"/>
      <c r="L15" s="28"/>
    </row>
    <row r="16" spans="1:12" ht="15.6" x14ac:dyDescent="0.3">
      <c r="A16" s="6"/>
      <c r="B16" s="19"/>
      <c r="C16" s="25"/>
      <c r="D16" s="21"/>
      <c r="E16" s="26"/>
      <c r="F16" s="34"/>
      <c r="G16" s="34"/>
      <c r="H16" s="2"/>
      <c r="I16" s="4"/>
      <c r="J16" s="29"/>
      <c r="K16" s="24"/>
      <c r="L16" s="28"/>
    </row>
    <row r="17" spans="1:12" ht="15.6" x14ac:dyDescent="0.3">
      <c r="A17" s="6"/>
      <c r="B17" s="19"/>
      <c r="C17" s="25"/>
      <c r="D17" s="21"/>
      <c r="E17" s="26"/>
      <c r="F17" s="34"/>
      <c r="G17" s="34"/>
      <c r="H17" s="4"/>
      <c r="I17" s="4"/>
      <c r="J17" s="29"/>
      <c r="K17" s="24"/>
      <c r="L17" s="28"/>
    </row>
    <row r="18" spans="1:12" x14ac:dyDescent="0.3">
      <c r="A18" s="6"/>
      <c r="B18" s="30"/>
      <c r="C18" s="31"/>
      <c r="D18" s="31"/>
      <c r="E18" s="31"/>
      <c r="F18" s="31"/>
      <c r="G18" s="31"/>
      <c r="H18" s="31"/>
      <c r="I18" s="31"/>
      <c r="J18" s="31"/>
      <c r="K18" s="32"/>
      <c r="L18" s="21"/>
    </row>
    <row r="19" spans="1:12" x14ac:dyDescent="0.3">
      <c r="A19" s="6"/>
      <c r="B19" s="34"/>
      <c r="C19" s="34"/>
      <c r="D19" s="34"/>
      <c r="E19" s="34"/>
      <c r="F19" s="34"/>
      <c r="G19" s="34"/>
      <c r="H19" s="34"/>
      <c r="I19" s="34"/>
      <c r="J19" s="34"/>
      <c r="K19" s="34"/>
      <c r="L19" s="34"/>
    </row>
    <row r="20" spans="1:12" ht="15.6" x14ac:dyDescent="0.3">
      <c r="A20" s="6"/>
      <c r="B20" s="22"/>
      <c r="C20" s="22"/>
      <c r="D20" s="22"/>
      <c r="E20" s="22"/>
      <c r="F20" s="22"/>
      <c r="G20" s="22"/>
      <c r="H20" s="22"/>
      <c r="I20" s="22"/>
      <c r="J20" s="22"/>
      <c r="K20" s="22"/>
      <c r="L20" s="22"/>
    </row>
    <row r="21" spans="1:12" x14ac:dyDescent="0.3">
      <c r="A21" s="6"/>
      <c r="B21" s="117" t="s">
        <v>428</v>
      </c>
      <c r="C21" s="118"/>
      <c r="D21" s="118"/>
      <c r="E21" s="118"/>
      <c r="F21" s="118"/>
      <c r="G21" s="118"/>
      <c r="H21" s="118"/>
      <c r="I21" s="118"/>
      <c r="J21" s="118"/>
      <c r="K21" s="118"/>
      <c r="L21" s="118"/>
    </row>
    <row r="22" spans="1:12" ht="15.6" x14ac:dyDescent="0.3">
      <c r="A22" s="6"/>
      <c r="B22" s="119"/>
      <c r="C22" s="119"/>
      <c r="D22" s="119"/>
      <c r="E22" s="119"/>
      <c r="F22" s="119"/>
      <c r="G22" s="119"/>
      <c r="H22" s="119"/>
      <c r="I22" s="119"/>
      <c r="J22" s="119"/>
      <c r="K22" s="119"/>
      <c r="L22" s="119"/>
    </row>
    <row r="23" spans="1:12" ht="15.6" x14ac:dyDescent="0.3">
      <c r="A23" s="6"/>
      <c r="B23" s="119" t="s">
        <v>429</v>
      </c>
      <c r="C23" s="120" t="s">
        <v>430</v>
      </c>
      <c r="D23" s="119"/>
      <c r="E23" s="119"/>
      <c r="F23" s="119"/>
      <c r="G23" s="119"/>
      <c r="H23" s="119"/>
      <c r="I23" s="119"/>
      <c r="J23" s="119"/>
      <c r="K23" s="119"/>
      <c r="L23" s="119"/>
    </row>
    <row r="24" spans="1:12" ht="15.6" x14ac:dyDescent="0.3">
      <c r="A24" s="6"/>
      <c r="B24" s="119"/>
      <c r="C24" s="120" t="s">
        <v>431</v>
      </c>
      <c r="D24" s="119"/>
      <c r="E24" s="119"/>
      <c r="F24" s="119"/>
      <c r="G24" s="119"/>
      <c r="H24" s="119"/>
      <c r="I24" s="119"/>
      <c r="J24" s="119"/>
      <c r="K24" s="119"/>
      <c r="L24" s="119"/>
    </row>
    <row r="25" spans="1:12" ht="15.6" x14ac:dyDescent="0.3">
      <c r="A25" s="6"/>
      <c r="B25" s="119"/>
      <c r="C25" s="120" t="s">
        <v>432</v>
      </c>
      <c r="D25" s="119"/>
      <c r="E25" s="119"/>
      <c r="F25" s="119"/>
      <c r="G25" s="119"/>
      <c r="H25" s="119"/>
      <c r="I25" s="119"/>
      <c r="J25" s="119"/>
      <c r="K25" s="119"/>
      <c r="L25" s="119"/>
    </row>
    <row r="26" spans="1:12" ht="15.6" x14ac:dyDescent="0.3">
      <c r="A26" s="6"/>
      <c r="B26" s="119"/>
      <c r="C26" s="120" t="s">
        <v>433</v>
      </c>
      <c r="D26" s="119"/>
      <c r="E26" s="119"/>
      <c r="F26" s="119"/>
      <c r="G26" s="119"/>
      <c r="H26" s="119"/>
      <c r="I26" s="119"/>
      <c r="J26" s="119"/>
      <c r="K26" s="119"/>
      <c r="L26" s="119"/>
    </row>
    <row r="27" spans="1:12" ht="15.6" x14ac:dyDescent="0.3">
      <c r="A27" s="6"/>
      <c r="B27" s="119"/>
      <c r="C27" s="120"/>
      <c r="D27" s="119"/>
      <c r="E27" s="119"/>
      <c r="F27" s="119"/>
      <c r="G27" s="119"/>
      <c r="H27" s="119"/>
      <c r="I27" s="119"/>
      <c r="J27" s="119"/>
      <c r="K27" s="119"/>
      <c r="L27" s="119"/>
    </row>
    <row r="28" spans="1:12" ht="15.6" x14ac:dyDescent="0.3">
      <c r="A28" s="6"/>
      <c r="B28" s="119" t="s">
        <v>429</v>
      </c>
      <c r="C28" s="120" t="s">
        <v>434</v>
      </c>
      <c r="D28" s="119"/>
      <c r="E28" s="119"/>
      <c r="F28" s="119"/>
      <c r="G28" s="119"/>
      <c r="H28" s="119"/>
      <c r="I28" s="119"/>
      <c r="J28" s="119"/>
      <c r="K28" s="119"/>
      <c r="L28" s="119"/>
    </row>
    <row r="29" spans="1:12" ht="15.6" x14ac:dyDescent="0.3">
      <c r="A29" s="6"/>
      <c r="B29" s="119"/>
      <c r="C29" s="120"/>
      <c r="D29" s="119"/>
      <c r="E29" s="119"/>
      <c r="F29" s="119"/>
      <c r="G29" s="119"/>
      <c r="H29" s="119"/>
      <c r="I29" s="119"/>
      <c r="J29" s="119"/>
      <c r="K29" s="119"/>
      <c r="L29" s="119"/>
    </row>
    <row r="30" spans="1:12" ht="15.6" x14ac:dyDescent="0.3">
      <c r="A30" s="6"/>
      <c r="B30" s="119"/>
      <c r="C30" s="119"/>
      <c r="D30" s="119"/>
      <c r="E30" s="119"/>
      <c r="F30" s="119"/>
      <c r="G30" s="119"/>
      <c r="H30" s="121" t="s">
        <v>435</v>
      </c>
      <c r="I30" s="119"/>
      <c r="J30" s="119"/>
      <c r="K30" s="119"/>
      <c r="L30" s="119"/>
    </row>
    <row r="31" spans="1:12" ht="15.6" x14ac:dyDescent="0.3">
      <c r="A31" s="6"/>
      <c r="B31" s="119"/>
      <c r="C31" s="119"/>
      <c r="D31" s="119"/>
      <c r="E31" s="119"/>
      <c r="F31" s="119"/>
      <c r="G31" s="119"/>
      <c r="H31" s="121" t="s">
        <v>436</v>
      </c>
      <c r="I31" s="119"/>
      <c r="J31" s="119"/>
      <c r="K31" s="119"/>
      <c r="L31" s="119"/>
    </row>
    <row r="32" spans="1:12" ht="15.6" x14ac:dyDescent="0.3">
      <c r="A32" s="6"/>
      <c r="B32" s="119"/>
      <c r="C32" s="119"/>
      <c r="D32" s="119"/>
      <c r="E32" s="119"/>
      <c r="F32" s="119"/>
      <c r="G32" s="119"/>
      <c r="H32" s="119"/>
      <c r="I32" s="119"/>
      <c r="J32" s="119"/>
      <c r="K32" s="119"/>
      <c r="L32" s="119"/>
    </row>
    <row r="33" spans="1:12" ht="15.6" x14ac:dyDescent="0.3">
      <c r="A33" s="6"/>
      <c r="B33" s="119"/>
      <c r="C33" s="119"/>
      <c r="D33" s="119"/>
      <c r="E33" s="119"/>
      <c r="F33" s="119"/>
      <c r="G33" s="119"/>
      <c r="H33" s="121" t="s">
        <v>437</v>
      </c>
      <c r="I33" s="119"/>
      <c r="J33" s="119"/>
      <c r="K33" s="119"/>
      <c r="L33" s="119"/>
    </row>
    <row r="34" spans="1:12" ht="15.6" x14ac:dyDescent="0.3">
      <c r="A34" s="6"/>
      <c r="B34" s="119"/>
      <c r="C34" s="119"/>
      <c r="D34" s="119"/>
      <c r="E34" s="119"/>
      <c r="F34" s="119"/>
      <c r="G34" s="119"/>
      <c r="H34" s="121" t="s">
        <v>438</v>
      </c>
      <c r="I34" s="119"/>
      <c r="J34" s="119"/>
      <c r="K34" s="119"/>
      <c r="L34" s="119"/>
    </row>
    <row r="35" spans="1:12" ht="15.6" x14ac:dyDescent="0.3">
      <c r="A35" s="6"/>
      <c r="B35" s="119"/>
      <c r="C35" s="119"/>
      <c r="D35" s="119"/>
      <c r="E35" s="119"/>
      <c r="F35" s="119"/>
      <c r="G35" s="119"/>
      <c r="H35" s="121" t="s">
        <v>439</v>
      </c>
      <c r="I35" s="119"/>
      <c r="J35" s="119"/>
      <c r="K35" s="119"/>
      <c r="L35" s="119"/>
    </row>
    <row r="36" spans="1:12" ht="15.6" x14ac:dyDescent="0.3">
      <c r="A36" s="6"/>
      <c r="B36" s="119"/>
      <c r="C36" s="119"/>
      <c r="D36" s="119"/>
      <c r="E36" s="119"/>
      <c r="F36" s="119"/>
      <c r="G36" s="119"/>
      <c r="H36" s="119"/>
      <c r="I36" s="119"/>
      <c r="J36" s="119"/>
      <c r="K36" s="119"/>
      <c r="L36" s="119"/>
    </row>
    <row r="37" spans="1:12" ht="15.6" x14ac:dyDescent="0.3">
      <c r="A37" s="6"/>
      <c r="B37" s="119"/>
      <c r="C37" s="119"/>
      <c r="D37" s="119"/>
      <c r="E37" s="119"/>
      <c r="F37" s="119"/>
      <c r="G37" s="119"/>
      <c r="H37" s="121" t="s">
        <v>440</v>
      </c>
      <c r="I37" s="119"/>
      <c r="J37" s="119"/>
      <c r="K37" s="119"/>
      <c r="L37" s="119"/>
    </row>
    <row r="38" spans="1:12" ht="15.6" x14ac:dyDescent="0.3">
      <c r="A38" s="6"/>
      <c r="B38" s="119"/>
      <c r="C38" s="119"/>
      <c r="D38" s="119"/>
      <c r="E38" s="119"/>
      <c r="F38" s="119"/>
      <c r="G38" s="119"/>
      <c r="H38" s="121" t="s">
        <v>441</v>
      </c>
      <c r="I38" s="119"/>
      <c r="J38" s="119"/>
      <c r="K38" s="119"/>
      <c r="L38" s="119"/>
    </row>
    <row r="39" spans="1:12" ht="15.6" x14ac:dyDescent="0.3">
      <c r="A39" s="6"/>
      <c r="B39" s="119"/>
      <c r="C39" s="119"/>
      <c r="D39" s="119"/>
      <c r="E39" s="119"/>
      <c r="F39" s="119"/>
      <c r="G39" s="119"/>
      <c r="H39" s="121" t="s">
        <v>442</v>
      </c>
      <c r="I39" s="119"/>
      <c r="J39" s="119"/>
      <c r="K39" s="119"/>
      <c r="L39" s="119"/>
    </row>
    <row r="40" spans="1:12" ht="15.6" x14ac:dyDescent="0.3">
      <c r="A40" s="6"/>
      <c r="B40" s="119"/>
      <c r="C40" s="119"/>
      <c r="D40" s="119"/>
      <c r="E40" s="119"/>
      <c r="F40" s="119"/>
      <c r="G40" s="119"/>
      <c r="H40" s="119"/>
      <c r="I40" s="119"/>
      <c r="J40" s="119"/>
      <c r="K40" s="119"/>
      <c r="L40" s="119"/>
    </row>
    <row r="41" spans="1:12" ht="15.6" x14ac:dyDescent="0.3">
      <c r="A41" s="6"/>
      <c r="B41" s="119"/>
      <c r="C41" s="121" t="s">
        <v>443</v>
      </c>
      <c r="D41" s="119"/>
      <c r="E41" s="119"/>
      <c r="F41" s="119"/>
      <c r="G41" s="119"/>
      <c r="H41" s="119"/>
      <c r="I41" s="119"/>
      <c r="J41" s="119"/>
      <c r="K41" s="119"/>
      <c r="L41" s="119"/>
    </row>
    <row r="42" spans="1:12" ht="15.6" x14ac:dyDescent="0.3">
      <c r="A42" s="6"/>
      <c r="B42" s="119"/>
      <c r="C42" s="121" t="s">
        <v>444</v>
      </c>
      <c r="D42" s="119"/>
      <c r="E42" s="119"/>
      <c r="F42" s="119"/>
      <c r="G42" s="119"/>
      <c r="H42" s="119"/>
      <c r="I42" s="119"/>
      <c r="J42" s="119"/>
      <c r="K42" s="119"/>
      <c r="L42" s="119"/>
    </row>
    <row r="43" spans="1:12" ht="15.6" x14ac:dyDescent="0.3">
      <c r="A43" s="6"/>
      <c r="B43" s="119"/>
      <c r="C43" s="121" t="s">
        <v>445</v>
      </c>
      <c r="D43" s="119"/>
      <c r="E43" s="119"/>
      <c r="F43" s="119"/>
      <c r="G43" s="119"/>
      <c r="H43" s="119"/>
      <c r="I43" s="119"/>
      <c r="J43" s="119"/>
      <c r="K43" s="119"/>
      <c r="L43" s="119"/>
    </row>
    <row r="44" spans="1:12" ht="15.6" x14ac:dyDescent="0.3">
      <c r="A44" s="6"/>
      <c r="B44" s="119"/>
      <c r="C44" s="119"/>
      <c r="D44" s="119"/>
      <c r="E44" s="119"/>
      <c r="F44" s="119"/>
      <c r="G44" s="119"/>
      <c r="H44" s="119"/>
      <c r="I44" s="119"/>
      <c r="J44" s="119"/>
      <c r="K44" s="119"/>
      <c r="L44" s="119"/>
    </row>
    <row r="45" spans="1:12" ht="15.6" x14ac:dyDescent="0.3">
      <c r="A45" s="6"/>
      <c r="B45" s="22"/>
      <c r="C45" s="22"/>
      <c r="D45" s="22"/>
      <c r="E45" s="22"/>
      <c r="F45" s="22"/>
      <c r="G45" s="22"/>
      <c r="H45" s="22"/>
      <c r="I45" s="22"/>
      <c r="J45" s="22"/>
      <c r="K45" s="22"/>
      <c r="L45" s="22"/>
    </row>
    <row r="46" spans="1:12" ht="15.6" x14ac:dyDescent="0.3">
      <c r="A46" s="6"/>
      <c r="B46" s="22"/>
      <c r="C46" s="22"/>
      <c r="D46" s="22"/>
      <c r="E46" s="22"/>
      <c r="F46" s="22"/>
      <c r="G46" s="22"/>
      <c r="H46" s="22"/>
      <c r="I46" s="22"/>
      <c r="J46" s="22"/>
      <c r="K46" s="22"/>
      <c r="L46" s="22"/>
    </row>
    <row r="47" spans="1:12" ht="15.6" x14ac:dyDescent="0.3">
      <c r="A47" s="6"/>
      <c r="B47" s="22"/>
      <c r="C47" s="22"/>
      <c r="D47" s="22"/>
      <c r="E47" s="22"/>
      <c r="F47" s="22"/>
      <c r="G47" s="22"/>
      <c r="H47" s="22"/>
      <c r="I47" s="22"/>
      <c r="J47" s="22"/>
      <c r="K47" s="22"/>
      <c r="L47" s="22"/>
    </row>
    <row r="48" spans="1:12" hidden="1" x14ac:dyDescent="0.3"/>
    <row r="49" hidden="1" x14ac:dyDescent="0.3"/>
    <row r="50" hidden="1" x14ac:dyDescent="0.3"/>
    <row r="51" hidden="1" x14ac:dyDescent="0.3"/>
    <row r="52" hidden="1" x14ac:dyDescent="0.3"/>
    <row r="53" hidden="1" x14ac:dyDescent="0.3"/>
    <row r="54" hidden="1" x14ac:dyDescent="0.3"/>
  </sheetData>
  <sheetProtection sheet="1" objects="1" scenarios="1"/>
  <mergeCells count="2">
    <mergeCell ref="I6:K6"/>
    <mergeCell ref="I7:K7"/>
  </mergeCells>
  <conditionalFormatting sqref="G4 I4">
    <cfRule type="cellIs" dxfId="3" priority="7" stopIfTrue="1" operator="equal">
      <formula>"Invalid"</formula>
    </cfRule>
    <cfRule type="cellIs" dxfId="2" priority="8" stopIfTrue="1" operator="equal">
      <formula>"Valid"</formula>
    </cfRule>
  </conditionalFormatting>
  <conditionalFormatting sqref="L9:L15 J9:J15 J17 L17">
    <cfRule type="cellIs" dxfId="1" priority="6" operator="greaterThan">
      <formula>0</formula>
    </cfRule>
  </conditionalFormatting>
  <conditionalFormatting sqref="L16 J16">
    <cfRule type="cellIs" dxfId="0" priority="2" operator="greaterThan">
      <formula>0</formula>
    </cfRule>
  </conditionalFormatting>
  <dataValidations disablePrompts="1" count="1">
    <dataValidation type="custom" allowBlank="1" showInputMessage="1" sqref="J9:J10">
      <formula1>"&lt;0&gt;0"</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extLst>
    <ext xmlns:x14="http://schemas.microsoft.com/office/spreadsheetml/2009/9/main" uri="{78C0D931-6437-407d-A8EE-F0AAD7539E65}">
      <x14:conditionalFormattings>
        <x14:conditionalFormatting xmlns:xm="http://schemas.microsoft.com/office/excel/2006/main">
          <x14:cfRule type="iconSet" priority="5" id="{6EE0343B-04C2-4CD8-82B8-AD60318E755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G9:G10</xm:sqref>
        </x14:conditionalFormatting>
        <x14:conditionalFormatting xmlns:xm="http://schemas.microsoft.com/office/excel/2006/main">
          <x14:cfRule type="iconSet" priority="4" id="{9B28B699-5D3A-4030-9DDE-662A40315BE5}">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G11:G14</xm:sqref>
        </x14:conditionalFormatting>
        <x14:conditionalFormatting xmlns:xm="http://schemas.microsoft.com/office/excel/2006/main">
          <x14:cfRule type="iconSet" priority="3" id="{5E3A7A98-E8A0-40B9-BF5F-74C4B6E65A58}">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G15 G17</xm:sqref>
        </x14:conditionalFormatting>
        <x14:conditionalFormatting xmlns:xm="http://schemas.microsoft.com/office/excel/2006/main">
          <x14:cfRule type="iconSet" priority="1" id="{7CD2D796-63F0-46BA-BB26-713D6681450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G16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50"/>
  <sheetViews>
    <sheetView topLeftCell="C39" workbookViewId="0">
      <selection activeCell="C47" sqref="C47"/>
    </sheetView>
  </sheetViews>
  <sheetFormatPr defaultColWidth="9.21875" defaultRowHeight="14.4" x14ac:dyDescent="0.3"/>
  <cols>
    <col min="1" max="1" width="30.77734375" style="82" customWidth="1"/>
    <col min="2" max="2" width="13.77734375" style="83" bestFit="1" customWidth="1"/>
    <col min="3" max="3" width="160.21875" style="84" customWidth="1"/>
    <col min="4" max="16384" width="9.21875" style="67"/>
  </cols>
  <sheetData>
    <row r="1" spans="1:3" x14ac:dyDescent="0.3">
      <c r="A1" s="65"/>
      <c r="B1" s="66"/>
      <c r="C1" s="66"/>
    </row>
    <row r="2" spans="1:3" x14ac:dyDescent="0.3">
      <c r="A2" s="65"/>
      <c r="B2" s="66"/>
      <c r="C2" s="66"/>
    </row>
    <row r="3" spans="1:3" x14ac:dyDescent="0.3">
      <c r="A3" s="65"/>
      <c r="B3" s="66"/>
      <c r="C3" s="66"/>
    </row>
    <row r="4" spans="1:3" x14ac:dyDescent="0.3">
      <c r="A4" s="65"/>
      <c r="B4" s="66"/>
      <c r="C4" s="66"/>
    </row>
    <row r="5" spans="1:3" ht="14.55" customHeight="1" x14ac:dyDescent="0.3">
      <c r="A5" s="65"/>
      <c r="B5" s="66"/>
      <c r="C5" s="66"/>
    </row>
    <row r="6" spans="1:3" ht="14.55" customHeight="1" thickBot="1" x14ac:dyDescent="0.35">
      <c r="A6" s="65"/>
      <c r="B6" s="66"/>
      <c r="C6" s="66"/>
    </row>
    <row r="7" spans="1:3" ht="15" thickBot="1" x14ac:dyDescent="0.35">
      <c r="A7" s="68" t="s">
        <v>11</v>
      </c>
      <c r="B7" s="69" t="s">
        <v>10</v>
      </c>
      <c r="C7" s="70" t="s">
        <v>12</v>
      </c>
    </row>
    <row r="8" spans="1:3" x14ac:dyDescent="0.3">
      <c r="A8" s="131" t="s">
        <v>340</v>
      </c>
      <c r="B8" s="71">
        <v>1</v>
      </c>
      <c r="C8" s="72" t="s">
        <v>341</v>
      </c>
    </row>
    <row r="9" spans="1:3" ht="28.8" x14ac:dyDescent="0.3">
      <c r="A9" s="132"/>
      <c r="B9" s="73">
        <v>2</v>
      </c>
      <c r="C9" s="74" t="s">
        <v>342</v>
      </c>
    </row>
    <row r="10" spans="1:3" x14ac:dyDescent="0.3">
      <c r="A10" s="132"/>
      <c r="B10" s="73">
        <v>3</v>
      </c>
      <c r="C10" s="74" t="s">
        <v>427</v>
      </c>
    </row>
    <row r="11" spans="1:3" ht="15" thickBot="1" x14ac:dyDescent="0.35">
      <c r="A11" s="133"/>
      <c r="B11" s="75">
        <v>4</v>
      </c>
      <c r="C11" s="38" t="s">
        <v>343</v>
      </c>
    </row>
    <row r="12" spans="1:3" ht="14.55" customHeight="1" x14ac:dyDescent="0.3">
      <c r="A12" s="131" t="s">
        <v>25</v>
      </c>
      <c r="B12" s="71">
        <v>1</v>
      </c>
      <c r="C12" s="37" t="s">
        <v>16</v>
      </c>
    </row>
    <row r="13" spans="1:3" ht="28.8" x14ac:dyDescent="0.3">
      <c r="A13" s="132"/>
      <c r="B13" s="76">
        <v>2</v>
      </c>
      <c r="C13" s="35" t="s">
        <v>13</v>
      </c>
    </row>
    <row r="14" spans="1:3" x14ac:dyDescent="0.3">
      <c r="A14" s="132"/>
      <c r="B14" s="76">
        <v>3</v>
      </c>
      <c r="C14" s="74" t="s">
        <v>427</v>
      </c>
    </row>
    <row r="15" spans="1:3" ht="15" thickBot="1" x14ac:dyDescent="0.35">
      <c r="A15" s="133"/>
      <c r="B15" s="75">
        <v>4</v>
      </c>
      <c r="C15" s="38" t="s">
        <v>343</v>
      </c>
    </row>
    <row r="16" spans="1:3" ht="28.8" x14ac:dyDescent="0.3">
      <c r="A16" s="131" t="s">
        <v>325</v>
      </c>
      <c r="B16" s="71">
        <v>1</v>
      </c>
      <c r="C16" s="37" t="s">
        <v>456</v>
      </c>
    </row>
    <row r="17" spans="1:3" ht="15" thickBot="1" x14ac:dyDescent="0.35">
      <c r="A17" s="133"/>
      <c r="B17" s="76">
        <v>2</v>
      </c>
      <c r="C17" s="74" t="s">
        <v>426</v>
      </c>
    </row>
    <row r="18" spans="1:3" x14ac:dyDescent="0.3">
      <c r="A18" s="134" t="s">
        <v>26</v>
      </c>
      <c r="B18" s="71">
        <v>1</v>
      </c>
      <c r="C18" s="40" t="s">
        <v>19</v>
      </c>
    </row>
    <row r="19" spans="1:3" ht="15" customHeight="1" x14ac:dyDescent="0.3">
      <c r="A19" s="135"/>
      <c r="B19" s="76">
        <v>2</v>
      </c>
      <c r="C19" s="41" t="s">
        <v>14</v>
      </c>
    </row>
    <row r="20" spans="1:3" x14ac:dyDescent="0.3">
      <c r="A20" s="135"/>
      <c r="B20" s="76">
        <v>3</v>
      </c>
      <c r="C20" s="74" t="s">
        <v>427</v>
      </c>
    </row>
    <row r="21" spans="1:3" ht="15" thickBot="1" x14ac:dyDescent="0.35">
      <c r="A21" s="136"/>
      <c r="B21" s="75">
        <v>4</v>
      </c>
      <c r="C21" s="38" t="s">
        <v>343</v>
      </c>
    </row>
    <row r="22" spans="1:3" ht="14.55" customHeight="1" x14ac:dyDescent="0.3">
      <c r="A22" s="131" t="s">
        <v>30</v>
      </c>
      <c r="B22" s="71">
        <v>1</v>
      </c>
      <c r="C22" s="37" t="s">
        <v>17</v>
      </c>
    </row>
    <row r="23" spans="1:3" ht="15.6" customHeight="1" x14ac:dyDescent="0.3">
      <c r="A23" s="132"/>
      <c r="B23" s="76">
        <v>2</v>
      </c>
      <c r="C23" s="35" t="s">
        <v>14</v>
      </c>
    </row>
    <row r="24" spans="1:3" ht="15" thickBot="1" x14ac:dyDescent="0.35">
      <c r="A24" s="133"/>
      <c r="B24" s="76">
        <v>3</v>
      </c>
      <c r="C24" s="74" t="s">
        <v>427</v>
      </c>
    </row>
    <row r="25" spans="1:3" x14ac:dyDescent="0.3">
      <c r="A25" s="131" t="s">
        <v>27</v>
      </c>
      <c r="B25" s="71">
        <v>1</v>
      </c>
      <c r="C25" s="39" t="s">
        <v>18</v>
      </c>
    </row>
    <row r="26" spans="1:3" ht="28.8" x14ac:dyDescent="0.3">
      <c r="A26" s="132"/>
      <c r="B26" s="76">
        <v>2</v>
      </c>
      <c r="C26" s="36" t="s">
        <v>15</v>
      </c>
    </row>
    <row r="27" spans="1:3" x14ac:dyDescent="0.3">
      <c r="A27" s="132"/>
      <c r="B27" s="76">
        <v>3</v>
      </c>
      <c r="C27" s="74" t="s">
        <v>427</v>
      </c>
    </row>
    <row r="28" spans="1:3" ht="15" thickBot="1" x14ac:dyDescent="0.35">
      <c r="A28" s="133"/>
      <c r="B28" s="75">
        <v>4</v>
      </c>
      <c r="C28" s="38" t="s">
        <v>343</v>
      </c>
    </row>
    <row r="29" spans="1:3" x14ac:dyDescent="0.3">
      <c r="A29" s="131" t="s">
        <v>24</v>
      </c>
      <c r="B29" s="71">
        <v>1</v>
      </c>
      <c r="C29" s="40" t="s">
        <v>23</v>
      </c>
    </row>
    <row r="30" spans="1:3" x14ac:dyDescent="0.3">
      <c r="A30" s="132"/>
      <c r="B30" s="76">
        <v>2</v>
      </c>
      <c r="C30" s="74" t="s">
        <v>427</v>
      </c>
    </row>
    <row r="31" spans="1:3" ht="15" thickBot="1" x14ac:dyDescent="0.35">
      <c r="A31" s="133"/>
      <c r="B31" s="75">
        <v>3</v>
      </c>
      <c r="C31" s="38" t="s">
        <v>343</v>
      </c>
    </row>
    <row r="32" spans="1:3" x14ac:dyDescent="0.3">
      <c r="A32" s="134" t="s">
        <v>337</v>
      </c>
      <c r="B32" s="71">
        <v>1</v>
      </c>
      <c r="C32" s="40" t="s">
        <v>338</v>
      </c>
    </row>
    <row r="33" spans="1:3" x14ac:dyDescent="0.3">
      <c r="A33" s="135"/>
      <c r="B33" s="76">
        <v>2</v>
      </c>
      <c r="C33" s="114" t="s">
        <v>339</v>
      </c>
    </row>
    <row r="34" spans="1:3" x14ac:dyDescent="0.3">
      <c r="A34" s="135"/>
      <c r="B34" s="76">
        <v>3</v>
      </c>
      <c r="C34" s="74" t="s">
        <v>427</v>
      </c>
    </row>
    <row r="35" spans="1:3" ht="15" thickBot="1" x14ac:dyDescent="0.35">
      <c r="A35" s="136"/>
      <c r="B35" s="75">
        <v>4</v>
      </c>
      <c r="C35" s="38" t="s">
        <v>343</v>
      </c>
    </row>
    <row r="36" spans="1:3" x14ac:dyDescent="0.3">
      <c r="A36" s="134" t="s">
        <v>29</v>
      </c>
      <c r="B36" s="71">
        <v>1</v>
      </c>
      <c r="C36" s="37" t="s">
        <v>20</v>
      </c>
    </row>
    <row r="37" spans="1:3" ht="15" thickBot="1" x14ac:dyDescent="0.35">
      <c r="A37" s="136"/>
      <c r="B37" s="75">
        <v>2</v>
      </c>
      <c r="C37" s="74" t="s">
        <v>427</v>
      </c>
    </row>
    <row r="38" spans="1:3" x14ac:dyDescent="0.3">
      <c r="A38" s="134" t="s">
        <v>28</v>
      </c>
      <c r="B38" s="71">
        <v>1</v>
      </c>
      <c r="C38" s="40" t="s">
        <v>344</v>
      </c>
    </row>
    <row r="39" spans="1:3" ht="15" thickBot="1" x14ac:dyDescent="0.35">
      <c r="A39" s="136"/>
      <c r="B39" s="76">
        <v>2</v>
      </c>
      <c r="C39" s="74" t="s">
        <v>427</v>
      </c>
    </row>
    <row r="40" spans="1:3" x14ac:dyDescent="0.3">
      <c r="A40" s="134" t="s">
        <v>22</v>
      </c>
      <c r="B40" s="71">
        <v>1</v>
      </c>
      <c r="C40" s="40" t="s">
        <v>21</v>
      </c>
    </row>
    <row r="41" spans="1:3" ht="15" thickBot="1" x14ac:dyDescent="0.35">
      <c r="A41" s="136"/>
      <c r="B41" s="76">
        <v>2</v>
      </c>
      <c r="C41" s="74" t="s">
        <v>427</v>
      </c>
    </row>
    <row r="42" spans="1:3" ht="28.8" x14ac:dyDescent="0.3">
      <c r="A42" s="134" t="s">
        <v>64</v>
      </c>
      <c r="B42" s="71">
        <v>1</v>
      </c>
      <c r="C42" s="40" t="s">
        <v>457</v>
      </c>
    </row>
    <row r="43" spans="1:3" x14ac:dyDescent="0.3">
      <c r="A43" s="135"/>
      <c r="B43" s="76">
        <v>2</v>
      </c>
      <c r="C43" s="74" t="s">
        <v>427</v>
      </c>
    </row>
    <row r="44" spans="1:3" ht="15" thickBot="1" x14ac:dyDescent="0.35">
      <c r="A44" s="136"/>
      <c r="B44" s="75">
        <v>3</v>
      </c>
      <c r="C44" s="38" t="s">
        <v>345</v>
      </c>
    </row>
    <row r="45" spans="1:3" ht="43.8" thickBot="1" x14ac:dyDescent="0.35">
      <c r="A45" s="113" t="s">
        <v>332</v>
      </c>
      <c r="B45" s="77">
        <v>1</v>
      </c>
      <c r="C45" s="78" t="s">
        <v>336</v>
      </c>
    </row>
    <row r="46" spans="1:3" ht="28.8" x14ac:dyDescent="0.3">
      <c r="A46" s="128" t="s">
        <v>355</v>
      </c>
      <c r="B46" s="71">
        <v>1</v>
      </c>
      <c r="C46" s="40" t="s">
        <v>458</v>
      </c>
    </row>
    <row r="47" spans="1:3" x14ac:dyDescent="0.3">
      <c r="A47" s="129"/>
      <c r="B47" s="76">
        <v>2</v>
      </c>
      <c r="C47" s="74" t="s">
        <v>427</v>
      </c>
    </row>
    <row r="48" spans="1:3" ht="15" thickBot="1" x14ac:dyDescent="0.35">
      <c r="A48" s="130"/>
      <c r="B48" s="75">
        <v>3</v>
      </c>
      <c r="C48" s="38" t="s">
        <v>343</v>
      </c>
    </row>
    <row r="49" spans="1:3" x14ac:dyDescent="0.3">
      <c r="A49" s="112"/>
      <c r="B49" s="76"/>
      <c r="C49" s="115"/>
    </row>
    <row r="50" spans="1:3" x14ac:dyDescent="0.3">
      <c r="A50" s="79"/>
      <c r="B50" s="80"/>
      <c r="C50" s="81"/>
    </row>
  </sheetData>
  <sheetProtection sheet="1" objects="1" scenarios="1"/>
  <protectedRanges>
    <protectedRange sqref="A12:A15" name="Range1_1"/>
  </protectedRanges>
  <mergeCells count="13">
    <mergeCell ref="A25:A28"/>
    <mergeCell ref="A8:A11"/>
    <mergeCell ref="A12:A15"/>
    <mergeCell ref="A16:A17"/>
    <mergeCell ref="A18:A21"/>
    <mergeCell ref="A22:A24"/>
    <mergeCell ref="A46:A48"/>
    <mergeCell ref="A29:A31"/>
    <mergeCell ref="A32:A35"/>
    <mergeCell ref="A36:A37"/>
    <mergeCell ref="A38:A39"/>
    <mergeCell ref="A40:A41"/>
    <mergeCell ref="A42:A44"/>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5"/>
  <sheetViews>
    <sheetView showGridLines="0" tabSelected="1" workbookViewId="0">
      <selection activeCell="B1" sqref="B1"/>
    </sheetView>
  </sheetViews>
  <sheetFormatPr defaultColWidth="8.77734375" defaultRowHeight="14.4" x14ac:dyDescent="0.3"/>
  <cols>
    <col min="1" max="1" width="31.21875" style="5" bestFit="1" customWidth="1"/>
    <col min="2" max="2" width="13.44140625" style="5" customWidth="1"/>
    <col min="3" max="3" width="22.21875" style="5" bestFit="1" customWidth="1"/>
    <col min="4" max="4" width="16.5546875" style="5" bestFit="1" customWidth="1"/>
    <col min="5" max="5" width="5.5546875" style="5" customWidth="1"/>
    <col min="6" max="6" width="19.21875" style="5" bestFit="1" customWidth="1"/>
    <col min="7" max="7" width="19.77734375" style="5" bestFit="1" customWidth="1"/>
    <col min="8" max="8" width="19.21875" style="5" bestFit="1" customWidth="1"/>
    <col min="9" max="9" width="19" style="5" bestFit="1" customWidth="1"/>
    <col min="10" max="10" width="11.21875" style="5" customWidth="1"/>
    <col min="11" max="11" width="15.77734375" style="5" customWidth="1"/>
    <col min="12" max="12" width="17.77734375" style="5" bestFit="1" customWidth="1"/>
    <col min="13" max="13" width="16.44140625" style="5" bestFit="1" customWidth="1"/>
    <col min="14" max="14" width="20.77734375" style="5" bestFit="1" customWidth="1"/>
    <col min="15" max="15" width="11.77734375" style="5" bestFit="1" customWidth="1"/>
    <col min="16" max="16" width="14.21875" style="5" bestFit="1" customWidth="1"/>
    <col min="17" max="17" width="20.44140625" style="5" bestFit="1" customWidth="1"/>
    <col min="18" max="18" width="16.5546875" style="5" bestFit="1" customWidth="1"/>
    <col min="19" max="19" width="20" style="5" bestFit="1" customWidth="1"/>
    <col min="20" max="20" width="21.77734375" style="5" bestFit="1" customWidth="1"/>
    <col min="21" max="21" width="30.77734375" style="5" bestFit="1" customWidth="1"/>
    <col min="22" max="22" width="8.77734375" style="5"/>
    <col min="23" max="23" width="18.5546875" style="5" bestFit="1" customWidth="1"/>
    <col min="24" max="16384" width="8.77734375" style="5"/>
  </cols>
  <sheetData>
    <row r="1" spans="1:9" x14ac:dyDescent="0.3">
      <c r="A1" s="92" t="s">
        <v>446</v>
      </c>
      <c r="B1" s="123"/>
      <c r="C1" s="85">
        <f>IF(ISNUMBER(VALUE(RIGHT($B$1,LEN($B$1)-1))),1,0)</f>
        <v>0</v>
      </c>
    </row>
    <row r="2" spans="1:9" ht="15" thickBot="1" x14ac:dyDescent="0.35">
      <c r="A2" s="93" t="s">
        <v>7</v>
      </c>
      <c r="B2" s="91">
        <v>44012</v>
      </c>
      <c r="C2" s="90">
        <f>1-N(ISERROR(DATE(DAY(B2),MONTH(B2),YEAR(B2))))</f>
        <v>1</v>
      </c>
    </row>
    <row r="4" spans="1:9" ht="15" thickBot="1" x14ac:dyDescent="0.35"/>
    <row r="5" spans="1:9" x14ac:dyDescent="0.3">
      <c r="B5" s="137">
        <v>43921</v>
      </c>
      <c r="C5" s="138"/>
      <c r="D5" s="139"/>
      <c r="G5" s="137">
        <v>44012</v>
      </c>
      <c r="H5" s="138"/>
      <c r="I5" s="139"/>
    </row>
    <row r="6" spans="1:9" ht="15" thickBot="1" x14ac:dyDescent="0.35">
      <c r="B6" s="94" t="s">
        <v>113</v>
      </c>
      <c r="C6" s="95" t="s">
        <v>326</v>
      </c>
      <c r="D6" s="96" t="s">
        <v>114</v>
      </c>
      <c r="G6" s="94" t="s">
        <v>113</v>
      </c>
      <c r="H6" s="95" t="s">
        <v>326</v>
      </c>
      <c r="I6" s="96" t="s">
        <v>114</v>
      </c>
    </row>
    <row r="7" spans="1:9" ht="15" thickBot="1" x14ac:dyDescent="0.35">
      <c r="A7" s="106" t="s">
        <v>64</v>
      </c>
      <c r="B7" s="97">
        <f>COUNTIF(Mapping!$J$4:$J$100,"="&amp;$A7)</f>
        <v>0</v>
      </c>
      <c r="C7" s="98"/>
      <c r="D7" s="99">
        <f>+IF(OR(AND(B7=0,ISBLANK(C7)),AND(B7=1,ISNUMBER(C7))),1,0)</f>
        <v>1</v>
      </c>
      <c r="F7" s="106" t="s">
        <v>64</v>
      </c>
      <c r="G7" s="97">
        <f>COUNTIF(Mapping!$J$4:$J$100,"="&amp;$A7)</f>
        <v>0</v>
      </c>
      <c r="H7" s="98"/>
      <c r="I7" s="99">
        <f>+IF(OR(AND(G7=0,ISBLANK(H7)),AND(G7=1,ISNUMBER(H7))),1,0)</f>
        <v>1</v>
      </c>
    </row>
    <row r="8" spans="1:9" ht="15" thickBot="1" x14ac:dyDescent="0.35">
      <c r="A8" s="107" t="s">
        <v>27</v>
      </c>
      <c r="B8" s="100">
        <f>COUNTIF(Mapping!$J$4:$J$100,"="&amp;$A8)</f>
        <v>0</v>
      </c>
      <c r="C8" s="101"/>
      <c r="D8" s="102">
        <f t="shared" ref="D8:D35" si="0">+IF(OR(AND(B8=0,ISBLANK(C8)),AND(B8=1,ISNUMBER(C8))),1,0)</f>
        <v>1</v>
      </c>
      <c r="F8" s="107" t="s">
        <v>27</v>
      </c>
      <c r="G8" s="100">
        <f>COUNTIF(Mapping!$J$4:$J$100,"="&amp;$A8)</f>
        <v>0</v>
      </c>
      <c r="H8" s="101"/>
      <c r="I8" s="102">
        <f t="shared" ref="I8:I18" si="1">+IF(OR(AND(G8=0,ISBLANK(H8)),AND(G8=1,ISNUMBER(H8))),1,0)</f>
        <v>1</v>
      </c>
    </row>
    <row r="9" spans="1:9" ht="15" thickBot="1" x14ac:dyDescent="0.35">
      <c r="A9" s="107" t="s">
        <v>337</v>
      </c>
      <c r="B9" s="100">
        <f>COUNTIF(Mapping!$J$4:$J$100,"="&amp;$A9)</f>
        <v>0</v>
      </c>
      <c r="C9" s="101"/>
      <c r="D9" s="102">
        <f t="shared" si="0"/>
        <v>1</v>
      </c>
      <c r="F9" s="107" t="s">
        <v>337</v>
      </c>
      <c r="G9" s="100">
        <f>COUNTIF(Mapping!$J$4:$J$100,"="&amp;$A9)</f>
        <v>0</v>
      </c>
      <c r="H9" s="101"/>
      <c r="I9" s="102">
        <f t="shared" si="1"/>
        <v>1</v>
      </c>
    </row>
    <row r="10" spans="1:9" ht="15" thickBot="1" x14ac:dyDescent="0.35">
      <c r="A10" s="107" t="s">
        <v>26</v>
      </c>
      <c r="B10" s="100">
        <f>COUNTIF(Mapping!$J$4:$J$100,"="&amp;$A10)</f>
        <v>0</v>
      </c>
      <c r="C10" s="101"/>
      <c r="D10" s="102">
        <f t="shared" si="0"/>
        <v>1</v>
      </c>
      <c r="F10" s="107" t="s">
        <v>26</v>
      </c>
      <c r="G10" s="100">
        <f>COUNTIF(Mapping!$J$4:$J$100,"="&amp;$A10)</f>
        <v>0</v>
      </c>
      <c r="H10" s="101"/>
      <c r="I10" s="102">
        <f t="shared" si="1"/>
        <v>1</v>
      </c>
    </row>
    <row r="11" spans="1:9" ht="15" thickBot="1" x14ac:dyDescent="0.35">
      <c r="A11" s="107" t="s">
        <v>30</v>
      </c>
      <c r="B11" s="100">
        <f>COUNTIF(Mapping!$J$4:$J$100,"="&amp;$A11)</f>
        <v>0</v>
      </c>
      <c r="C11" s="101"/>
      <c r="D11" s="102">
        <f t="shared" si="0"/>
        <v>1</v>
      </c>
      <c r="F11" s="107" t="s">
        <v>30</v>
      </c>
      <c r="G11" s="100">
        <f>COUNTIF(Mapping!$J$4:$J$100,"="&amp;$A11)</f>
        <v>0</v>
      </c>
      <c r="H11" s="101"/>
      <c r="I11" s="102">
        <f t="shared" si="1"/>
        <v>1</v>
      </c>
    </row>
    <row r="12" spans="1:9" ht="15" thickBot="1" x14ac:dyDescent="0.35">
      <c r="A12" s="107" t="s">
        <v>325</v>
      </c>
      <c r="B12" s="100">
        <f>COUNTIF(Mapping!$J$4:$J$100,"="&amp;$A12)</f>
        <v>0</v>
      </c>
      <c r="C12" s="101"/>
      <c r="D12" s="102">
        <f t="shared" si="0"/>
        <v>1</v>
      </c>
      <c r="F12" s="107" t="s">
        <v>325</v>
      </c>
      <c r="G12" s="100">
        <f>COUNTIF(Mapping!$J$4:$J$100,"="&amp;$A12)</f>
        <v>0</v>
      </c>
      <c r="H12" s="101"/>
      <c r="I12" s="102">
        <f t="shared" si="1"/>
        <v>1</v>
      </c>
    </row>
    <row r="13" spans="1:9" ht="15" thickBot="1" x14ac:dyDescent="0.35">
      <c r="A13" s="107" t="s">
        <v>28</v>
      </c>
      <c r="B13" s="100">
        <f>COUNTIF(Mapping!$J$4:$J$100,"="&amp;$A13)</f>
        <v>0</v>
      </c>
      <c r="C13" s="101"/>
      <c r="D13" s="102">
        <f t="shared" si="0"/>
        <v>1</v>
      </c>
      <c r="F13" s="107" t="s">
        <v>28</v>
      </c>
      <c r="G13" s="100">
        <f>COUNTIF(Mapping!$J$4:$J$100,"="&amp;$A13)</f>
        <v>0</v>
      </c>
      <c r="H13" s="101"/>
      <c r="I13" s="102">
        <f t="shared" si="1"/>
        <v>1</v>
      </c>
    </row>
    <row r="14" spans="1:9" ht="15" thickBot="1" x14ac:dyDescent="0.35">
      <c r="A14" s="107" t="s">
        <v>24</v>
      </c>
      <c r="B14" s="100">
        <f>COUNTIF(Mapping!$J$4:$J$100,"="&amp;$A14)</f>
        <v>0</v>
      </c>
      <c r="C14" s="101"/>
      <c r="D14" s="102">
        <f t="shared" si="0"/>
        <v>1</v>
      </c>
      <c r="F14" s="107" t="s">
        <v>24</v>
      </c>
      <c r="G14" s="100">
        <f>COUNTIF(Mapping!$J$4:$J$100,"="&amp;$A14)</f>
        <v>0</v>
      </c>
      <c r="H14" s="101"/>
      <c r="I14" s="102">
        <f t="shared" si="1"/>
        <v>1</v>
      </c>
    </row>
    <row r="15" spans="1:9" ht="15" thickBot="1" x14ac:dyDescent="0.35">
      <c r="A15" s="107" t="s">
        <v>25</v>
      </c>
      <c r="B15" s="100">
        <f>COUNTIF(Mapping!$J$4:$J$100,"="&amp;$A15)</f>
        <v>0</v>
      </c>
      <c r="C15" s="101"/>
      <c r="D15" s="102">
        <f t="shared" si="0"/>
        <v>1</v>
      </c>
      <c r="F15" s="107" t="s">
        <v>25</v>
      </c>
      <c r="G15" s="100">
        <f>COUNTIF(Mapping!$J$4:$J$100,"="&amp;$A15)</f>
        <v>0</v>
      </c>
      <c r="H15" s="101"/>
      <c r="I15" s="102">
        <f t="shared" si="1"/>
        <v>1</v>
      </c>
    </row>
    <row r="16" spans="1:9" ht="15" thickBot="1" x14ac:dyDescent="0.35">
      <c r="A16" s="107" t="s">
        <v>29</v>
      </c>
      <c r="B16" s="100">
        <f>COUNTIF(Mapping!$J$4:$J$100,"="&amp;$A16)</f>
        <v>0</v>
      </c>
      <c r="C16" s="101"/>
      <c r="D16" s="102">
        <f t="shared" si="0"/>
        <v>1</v>
      </c>
      <c r="F16" s="107" t="s">
        <v>29</v>
      </c>
      <c r="G16" s="100">
        <f>COUNTIF(Mapping!$J$4:$J$100,"="&amp;$A16)</f>
        <v>0</v>
      </c>
      <c r="H16" s="101"/>
      <c r="I16" s="102">
        <f t="shared" si="1"/>
        <v>1</v>
      </c>
    </row>
    <row r="17" spans="1:9" ht="15" thickBot="1" x14ac:dyDescent="0.35">
      <c r="A17" s="107" t="s">
        <v>22</v>
      </c>
      <c r="B17" s="100">
        <f>COUNTIF(Mapping!$J$4:$J$100,"="&amp;$A17)</f>
        <v>0</v>
      </c>
      <c r="C17" s="101"/>
      <c r="D17" s="102">
        <f t="shared" si="0"/>
        <v>1</v>
      </c>
      <c r="F17" s="107" t="s">
        <v>22</v>
      </c>
      <c r="G17" s="100">
        <f>COUNTIF(Mapping!$J$4:$J$100,"="&amp;$A17)</f>
        <v>0</v>
      </c>
      <c r="H17" s="101"/>
      <c r="I17" s="102">
        <f t="shared" si="1"/>
        <v>1</v>
      </c>
    </row>
    <row r="18" spans="1:9" ht="15" thickBot="1" x14ac:dyDescent="0.35">
      <c r="A18" s="107" t="s">
        <v>340</v>
      </c>
      <c r="B18" s="100">
        <f>COUNTIF(Mapping!$J$4:$J$100,"="&amp;$A18)</f>
        <v>0</v>
      </c>
      <c r="C18" s="101"/>
      <c r="D18" s="102">
        <f t="shared" si="0"/>
        <v>1</v>
      </c>
      <c r="F18" s="107" t="s">
        <v>340</v>
      </c>
      <c r="G18" s="100">
        <f>COUNTIF(Mapping!$J$4:$J$100,"="&amp;$A18)</f>
        <v>0</v>
      </c>
      <c r="H18" s="101"/>
      <c r="I18" s="102">
        <f t="shared" si="1"/>
        <v>1</v>
      </c>
    </row>
    <row r="19" spans="1:9" ht="15" thickBot="1" x14ac:dyDescent="0.35">
      <c r="A19" s="107" t="s">
        <v>332</v>
      </c>
      <c r="B19" s="100">
        <f>COUNTIF(Mapping!$J$4:$J$100,"="&amp;$A19)</f>
        <v>0</v>
      </c>
      <c r="C19" s="101"/>
      <c r="D19" s="102">
        <f>+IF(OR(AND(B19=0,ISBLANK(C19)),AND(B19=1,COUNTIF(Mapping!$G$106:$G$107,"="&amp;C19)&gt;0)),1,0)</f>
        <v>1</v>
      </c>
      <c r="F19" s="107" t="s">
        <v>332</v>
      </c>
      <c r="G19" s="100">
        <f>COUNTIF(Mapping!$J$4:$J$100,"="&amp;$A19)</f>
        <v>0</v>
      </c>
      <c r="H19" s="101"/>
      <c r="I19" s="102">
        <f>+IF(OR(AND(G19=0,ISBLANK(H19)),AND(G19=1,COUNTIF(Mapping!$G$106:$G$107,"="&amp;H19)&gt;0)),1,0)</f>
        <v>1</v>
      </c>
    </row>
    <row r="20" spans="1:9" ht="15" thickBot="1" x14ac:dyDescent="0.35">
      <c r="A20" s="107" t="s">
        <v>355</v>
      </c>
      <c r="B20" s="100">
        <f>COUNTIF(Mapping!$J$4:$J$100,"="&amp;$A20)</f>
        <v>0</v>
      </c>
      <c r="C20" s="101"/>
      <c r="D20" s="102">
        <f t="shared" si="0"/>
        <v>1</v>
      </c>
      <c r="F20" s="107" t="s">
        <v>355</v>
      </c>
      <c r="G20" s="100">
        <f>COUNTIF(Mapping!$J$4:$J$100,"="&amp;$A20)</f>
        <v>0</v>
      </c>
      <c r="H20" s="101"/>
      <c r="I20" s="102">
        <f t="shared" ref="I20:I35" si="2">+IF(OR(AND(G20=0,ISBLANK(H20)),AND(G20=1,ISNUMBER(H20))),1,0)</f>
        <v>1</v>
      </c>
    </row>
    <row r="21" spans="1:9" ht="15" thickBot="1" x14ac:dyDescent="0.35">
      <c r="A21" s="107"/>
      <c r="B21" s="100">
        <f>COUNTIF(Mapping!$J$4:$J$100,"="&amp;$A21)</f>
        <v>0</v>
      </c>
      <c r="C21" s="101"/>
      <c r="D21" s="102">
        <f t="shared" si="0"/>
        <v>1</v>
      </c>
      <c r="F21" s="107"/>
      <c r="G21" s="100">
        <f>COUNTIF(Mapping!$J$4:$J$100,"="&amp;$A21)</f>
        <v>0</v>
      </c>
      <c r="H21" s="101"/>
      <c r="I21" s="102">
        <f t="shared" si="2"/>
        <v>1</v>
      </c>
    </row>
    <row r="22" spans="1:9" ht="15" thickBot="1" x14ac:dyDescent="0.35">
      <c r="A22" s="107"/>
      <c r="B22" s="100">
        <f>COUNTIF(Mapping!$J$4:$J$100,"="&amp;$A22)</f>
        <v>0</v>
      </c>
      <c r="C22" s="101"/>
      <c r="D22" s="102">
        <f t="shared" si="0"/>
        <v>1</v>
      </c>
      <c r="F22" s="107"/>
      <c r="G22" s="100">
        <f>COUNTIF(Mapping!$J$4:$J$100,"="&amp;$A22)</f>
        <v>0</v>
      </c>
      <c r="H22" s="101"/>
      <c r="I22" s="102">
        <f t="shared" si="2"/>
        <v>1</v>
      </c>
    </row>
    <row r="23" spans="1:9" ht="15" thickBot="1" x14ac:dyDescent="0.35">
      <c r="A23" s="107"/>
      <c r="B23" s="100">
        <f>COUNTIF(Mapping!$J$4:$J$100,"="&amp;$A23)</f>
        <v>0</v>
      </c>
      <c r="C23" s="101"/>
      <c r="D23" s="102">
        <f t="shared" si="0"/>
        <v>1</v>
      </c>
      <c r="F23" s="107"/>
      <c r="G23" s="100">
        <f>COUNTIF(Mapping!$J$4:$J$100,"="&amp;$A23)</f>
        <v>0</v>
      </c>
      <c r="H23" s="101"/>
      <c r="I23" s="102">
        <f t="shared" si="2"/>
        <v>1</v>
      </c>
    </row>
    <row r="24" spans="1:9" ht="15" thickBot="1" x14ac:dyDescent="0.35">
      <c r="A24" s="107"/>
      <c r="B24" s="100">
        <f>COUNTIF(Mapping!$J$4:$J$100,"="&amp;$A24)</f>
        <v>0</v>
      </c>
      <c r="C24" s="101"/>
      <c r="D24" s="102">
        <f t="shared" si="0"/>
        <v>1</v>
      </c>
      <c r="F24" s="107"/>
      <c r="G24" s="100">
        <f>COUNTIF(Mapping!$J$4:$J$100,"="&amp;$A24)</f>
        <v>0</v>
      </c>
      <c r="H24" s="101"/>
      <c r="I24" s="102">
        <f t="shared" si="2"/>
        <v>1</v>
      </c>
    </row>
    <row r="25" spans="1:9" ht="15" thickBot="1" x14ac:dyDescent="0.35">
      <c r="A25" s="111"/>
      <c r="B25" s="100">
        <f>COUNTIF(Mapping!$J$4:$J$100,"="&amp;$A25)</f>
        <v>0</v>
      </c>
      <c r="C25" s="101"/>
      <c r="D25" s="102">
        <f t="shared" ref="D25" si="3">+IF(OR(AND(B25=0,ISBLANK(C25)),AND(B25=1,ISNUMBER(C25))),1,0)</f>
        <v>1</v>
      </c>
      <c r="F25" s="111"/>
      <c r="G25" s="100">
        <f>COUNTIF(Mapping!$J$4:$J$100,"="&amp;$A25)</f>
        <v>0</v>
      </c>
      <c r="H25" s="101"/>
      <c r="I25" s="102">
        <f t="shared" si="2"/>
        <v>1</v>
      </c>
    </row>
    <row r="26" spans="1:9" ht="15" thickBot="1" x14ac:dyDescent="0.35">
      <c r="A26" s="107"/>
      <c r="B26" s="100">
        <f>COUNTIF(Mapping!$J$4:$J$100,"="&amp;$A26)</f>
        <v>0</v>
      </c>
      <c r="C26" s="101"/>
      <c r="D26" s="102">
        <f t="shared" si="0"/>
        <v>1</v>
      </c>
      <c r="F26" s="107"/>
      <c r="G26" s="100">
        <f>COUNTIF(Mapping!$J$4:$J$100,"="&amp;$A26)</f>
        <v>0</v>
      </c>
      <c r="H26" s="101"/>
      <c r="I26" s="102">
        <f t="shared" si="2"/>
        <v>1</v>
      </c>
    </row>
    <row r="27" spans="1:9" ht="15" thickBot="1" x14ac:dyDescent="0.35">
      <c r="A27" s="107"/>
      <c r="B27" s="100">
        <f>COUNTIF(Mapping!$J$4:$J$100,"="&amp;$A27)</f>
        <v>0</v>
      </c>
      <c r="C27" s="101"/>
      <c r="D27" s="102">
        <f t="shared" si="0"/>
        <v>1</v>
      </c>
      <c r="F27" s="107"/>
      <c r="G27" s="100">
        <f>COUNTIF(Mapping!$J$4:$J$100,"="&amp;$A27)</f>
        <v>0</v>
      </c>
      <c r="H27" s="101"/>
      <c r="I27" s="102">
        <f t="shared" si="2"/>
        <v>1</v>
      </c>
    </row>
    <row r="28" spans="1:9" ht="15" thickBot="1" x14ac:dyDescent="0.35">
      <c r="A28" s="107"/>
      <c r="B28" s="100">
        <f>COUNTIF(Mapping!$J$4:$J$100,"="&amp;$A28)</f>
        <v>0</v>
      </c>
      <c r="C28" s="101"/>
      <c r="D28" s="102">
        <f t="shared" si="0"/>
        <v>1</v>
      </c>
      <c r="F28" s="107"/>
      <c r="G28" s="100">
        <f>COUNTIF(Mapping!$J$4:$J$100,"="&amp;$A28)</f>
        <v>0</v>
      </c>
      <c r="H28" s="101"/>
      <c r="I28" s="102">
        <f t="shared" si="2"/>
        <v>1</v>
      </c>
    </row>
    <row r="29" spans="1:9" ht="15" thickBot="1" x14ac:dyDescent="0.35">
      <c r="A29" s="107"/>
      <c r="B29" s="100">
        <f>COUNTIF(Mapping!$J$4:$J$100,"="&amp;$A29)</f>
        <v>0</v>
      </c>
      <c r="C29" s="101"/>
      <c r="D29" s="102">
        <f t="shared" si="0"/>
        <v>1</v>
      </c>
      <c r="F29" s="107"/>
      <c r="G29" s="100">
        <f>COUNTIF(Mapping!$J$4:$J$100,"="&amp;$A29)</f>
        <v>0</v>
      </c>
      <c r="H29" s="101"/>
      <c r="I29" s="102">
        <f t="shared" si="2"/>
        <v>1</v>
      </c>
    </row>
    <row r="30" spans="1:9" ht="15" thickBot="1" x14ac:dyDescent="0.35">
      <c r="A30" s="107"/>
      <c r="B30" s="100">
        <f>COUNTIF(Mapping!$J$4:$J$100,"="&amp;$A30)</f>
        <v>0</v>
      </c>
      <c r="C30" s="101"/>
      <c r="D30" s="102">
        <f t="shared" si="0"/>
        <v>1</v>
      </c>
      <c r="F30" s="107"/>
      <c r="G30" s="100">
        <f>COUNTIF(Mapping!$J$4:$J$100,"="&amp;$A30)</f>
        <v>0</v>
      </c>
      <c r="H30" s="101"/>
      <c r="I30" s="102">
        <f t="shared" si="2"/>
        <v>1</v>
      </c>
    </row>
    <row r="31" spans="1:9" ht="15" thickBot="1" x14ac:dyDescent="0.35">
      <c r="A31" s="107"/>
      <c r="B31" s="100">
        <f>COUNTIF(Mapping!$J$4:$J$100,"="&amp;$A31)</f>
        <v>0</v>
      </c>
      <c r="C31" s="101"/>
      <c r="D31" s="102">
        <f t="shared" si="0"/>
        <v>1</v>
      </c>
      <c r="F31" s="107"/>
      <c r="G31" s="100">
        <f>COUNTIF(Mapping!$J$4:$J$100,"="&amp;$A31)</f>
        <v>0</v>
      </c>
      <c r="H31" s="101"/>
      <c r="I31" s="102">
        <f t="shared" si="2"/>
        <v>1</v>
      </c>
    </row>
    <row r="32" spans="1:9" ht="15" thickBot="1" x14ac:dyDescent="0.35">
      <c r="A32" s="107"/>
      <c r="B32" s="100">
        <f>COUNTIF(Mapping!$J$4:$J$100,"="&amp;$A32)</f>
        <v>0</v>
      </c>
      <c r="C32" s="101"/>
      <c r="D32" s="102">
        <f t="shared" si="0"/>
        <v>1</v>
      </c>
      <c r="F32" s="107"/>
      <c r="G32" s="100">
        <f>COUNTIF(Mapping!$J$4:$J$100,"="&amp;$A32)</f>
        <v>0</v>
      </c>
      <c r="H32" s="101"/>
      <c r="I32" s="102">
        <f t="shared" si="2"/>
        <v>1</v>
      </c>
    </row>
    <row r="33" spans="1:9" ht="15" thickBot="1" x14ac:dyDescent="0.35">
      <c r="A33" s="107"/>
      <c r="B33" s="100">
        <f>COUNTIF(Mapping!$J$4:$J$100,"="&amp;$A33)</f>
        <v>0</v>
      </c>
      <c r="C33" s="101"/>
      <c r="D33" s="102">
        <f t="shared" si="0"/>
        <v>1</v>
      </c>
      <c r="F33" s="107"/>
      <c r="G33" s="100">
        <f>COUNTIF(Mapping!$J$4:$J$100,"="&amp;$A33)</f>
        <v>0</v>
      </c>
      <c r="H33" s="101"/>
      <c r="I33" s="102">
        <f t="shared" si="2"/>
        <v>1</v>
      </c>
    </row>
    <row r="34" spans="1:9" ht="15" thickBot="1" x14ac:dyDescent="0.35">
      <c r="A34" s="107"/>
      <c r="B34" s="100">
        <f>COUNTIF(Mapping!$J$4:$J$100,"="&amp;$A34)</f>
        <v>0</v>
      </c>
      <c r="C34" s="101"/>
      <c r="D34" s="102">
        <f t="shared" si="0"/>
        <v>1</v>
      </c>
      <c r="F34" s="107"/>
      <c r="G34" s="100">
        <f>COUNTIF(Mapping!$J$4:$J$100,"="&amp;$A34)</f>
        <v>0</v>
      </c>
      <c r="H34" s="101"/>
      <c r="I34" s="102">
        <f t="shared" si="2"/>
        <v>1</v>
      </c>
    </row>
    <row r="35" spans="1:9" ht="15" thickBot="1" x14ac:dyDescent="0.35">
      <c r="A35" s="108"/>
      <c r="B35" s="103">
        <f>COUNTIF(Mapping!$J$4:$J$100,"="&amp;$A35)</f>
        <v>0</v>
      </c>
      <c r="C35" s="104"/>
      <c r="D35" s="105">
        <f t="shared" si="0"/>
        <v>1</v>
      </c>
      <c r="F35" s="108"/>
      <c r="G35" s="103">
        <f>COUNTIF(Mapping!$J$4:$J$100,"="&amp;$A35)</f>
        <v>0</v>
      </c>
      <c r="H35" s="104"/>
      <c r="I35" s="105">
        <f t="shared" si="2"/>
        <v>1</v>
      </c>
    </row>
  </sheetData>
  <sheetProtection sheet="1" objects="1" scenarios="1"/>
  <protectedRanges>
    <protectedRange sqref="C7:C35 H7:H35" name="DataInput"/>
  </protectedRanges>
  <mergeCells count="2">
    <mergeCell ref="B5:D5"/>
    <mergeCell ref="G5:I5"/>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78C0D931-6437-407d-A8EE-F0AAD7539E65}">
      <x14:conditionalFormattings>
        <x14:conditionalFormatting xmlns:xm="http://schemas.microsoft.com/office/excel/2006/main">
          <x14:cfRule type="iconSet" priority="7" id="{4B84F845-76B3-4BA7-A896-7815ED52A9AC}">
            <x14:iconSet showValue="0" custom="1">
              <x14:cfvo type="percent">
                <xm:f>0</xm:f>
              </x14:cfvo>
              <x14:cfvo type="num">
                <xm:f>0</xm:f>
              </x14:cfvo>
              <x14:cfvo type="num" gte="0">
                <xm:f>0</xm:f>
              </x14:cfvo>
              <x14:cfIcon iconSet="3TrafficLights1" iconId="0"/>
              <x14:cfIcon iconSet="3TrafficLights1" iconId="0"/>
              <x14:cfIcon iconSet="3TrafficLights1" iconId="2"/>
            </x14:iconSet>
          </x14:cfRule>
          <xm:sqref>B7:B35</xm:sqref>
        </x14:conditionalFormatting>
        <x14:conditionalFormatting xmlns:xm="http://schemas.microsoft.com/office/excel/2006/main">
          <x14:cfRule type="iconSet" priority="6" id="{85F6A90C-7AF3-41BB-AA9C-4870BCB0584A}">
            <x14:iconSet iconSet="3Symbols" showValue="0" custom="1">
              <x14:cfvo type="percent">
                <xm:f>0</xm:f>
              </x14:cfvo>
              <x14:cfvo type="num">
                <xm:f>0</xm:f>
              </x14:cfvo>
              <x14:cfvo type="num" gte="0">
                <xm:f>0</xm:f>
              </x14:cfvo>
              <x14:cfIcon iconSet="3Symbols" iconId="0"/>
              <x14:cfIcon iconSet="3Symbols" iconId="0"/>
              <x14:cfIcon iconSet="3Symbols" iconId="2"/>
            </x14:iconSet>
          </x14:cfRule>
          <xm:sqref>D7:D18 D20:D35</xm:sqref>
        </x14:conditionalFormatting>
        <x14:conditionalFormatting xmlns:xm="http://schemas.microsoft.com/office/excel/2006/main">
          <x14:cfRule type="iconSet" priority="5" id="{60EB2803-E180-4320-B83B-273B4A3DEBAA}">
            <x14:iconSet iconSet="3Symbols" showValue="0" custom="1">
              <x14:cfvo type="percent">
                <xm:f>0</xm:f>
              </x14:cfvo>
              <x14:cfvo type="num">
                <xm:f>0</xm:f>
              </x14:cfvo>
              <x14:cfvo type="num" gte="0">
                <xm:f>0</xm:f>
              </x14:cfvo>
              <x14:cfIcon iconSet="3Symbols" iconId="0"/>
              <x14:cfIcon iconSet="3Symbols" iconId="0"/>
              <x14:cfIcon iconSet="3Symbols" iconId="2"/>
            </x14:iconSet>
          </x14:cfRule>
          <xm:sqref>C1:C2</xm:sqref>
        </x14:conditionalFormatting>
        <x14:conditionalFormatting xmlns:xm="http://schemas.microsoft.com/office/excel/2006/main">
          <x14:cfRule type="iconSet" priority="4" id="{4E7769DF-E738-4228-8DB5-C8FA3172EF65}">
            <x14:iconSet iconSet="3Symbols" showValue="0" custom="1">
              <x14:cfvo type="percent">
                <xm:f>0</xm:f>
              </x14:cfvo>
              <x14:cfvo type="num">
                <xm:f>0</xm:f>
              </x14:cfvo>
              <x14:cfvo type="num" gte="0">
                <xm:f>0</xm:f>
              </x14:cfvo>
              <x14:cfIcon iconSet="3Symbols" iconId="0"/>
              <x14:cfIcon iconSet="3Symbols" iconId="0"/>
              <x14:cfIcon iconSet="3Symbols" iconId="2"/>
            </x14:iconSet>
          </x14:cfRule>
          <xm:sqref>D19</xm:sqref>
        </x14:conditionalFormatting>
        <x14:conditionalFormatting xmlns:xm="http://schemas.microsoft.com/office/excel/2006/main">
          <x14:cfRule type="iconSet" priority="3" id="{23940A14-FD52-4491-A43E-7905CB55747B}">
            <x14:iconSet showValue="0" custom="1">
              <x14:cfvo type="percent">
                <xm:f>0</xm:f>
              </x14:cfvo>
              <x14:cfvo type="num">
                <xm:f>0</xm:f>
              </x14:cfvo>
              <x14:cfvo type="num" gte="0">
                <xm:f>0</xm:f>
              </x14:cfvo>
              <x14:cfIcon iconSet="3TrafficLights1" iconId="0"/>
              <x14:cfIcon iconSet="3TrafficLights1" iconId="0"/>
              <x14:cfIcon iconSet="3TrafficLights1" iconId="2"/>
            </x14:iconSet>
          </x14:cfRule>
          <xm:sqref>G7:G35</xm:sqref>
        </x14:conditionalFormatting>
        <x14:conditionalFormatting xmlns:xm="http://schemas.microsoft.com/office/excel/2006/main">
          <x14:cfRule type="iconSet" priority="2" id="{7DEEBA05-1E0C-42C6-B395-4739CF9D5C6B}">
            <x14:iconSet iconSet="3Symbols" showValue="0" custom="1">
              <x14:cfvo type="percent">
                <xm:f>0</xm:f>
              </x14:cfvo>
              <x14:cfvo type="num">
                <xm:f>0</xm:f>
              </x14:cfvo>
              <x14:cfvo type="num" gte="0">
                <xm:f>0</xm:f>
              </x14:cfvo>
              <x14:cfIcon iconSet="3Symbols" iconId="0"/>
              <x14:cfIcon iconSet="3Symbols" iconId="0"/>
              <x14:cfIcon iconSet="3Symbols" iconId="2"/>
            </x14:iconSet>
          </x14:cfRule>
          <xm:sqref>I7:I18 I20:I35</xm:sqref>
        </x14:conditionalFormatting>
        <x14:conditionalFormatting xmlns:xm="http://schemas.microsoft.com/office/excel/2006/main">
          <x14:cfRule type="iconSet" priority="1" id="{FF7DCE41-7963-47C6-A4EC-B226FCF844E0}">
            <x14:iconSet iconSet="3Symbols" showValue="0" custom="1">
              <x14:cfvo type="percent">
                <xm:f>0</xm:f>
              </x14:cfvo>
              <x14:cfvo type="num">
                <xm:f>0</xm:f>
              </x14:cfvo>
              <x14:cfvo type="num" gte="0">
                <xm:f>0</xm:f>
              </x14:cfvo>
              <x14:cfIcon iconSet="3Symbols" iconId="0"/>
              <x14:cfIcon iconSet="3Symbols" iconId="0"/>
              <x14:cfIcon iconSet="3Symbols" iconId="2"/>
            </x14:iconSet>
          </x14:cfRule>
          <xm:sqref>I19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Mapping!$G$106:$G$107</xm:f>
          </x14:formula1>
          <xm:sqref>C19 H19</xm:sqref>
        </x14:dataValidation>
        <x14:dataValidation type="list" allowBlank="1" showInputMessage="1" showErrorMessage="1">
          <x14:formula1>
            <xm:f>Mapping!$A$4:$A$368</xm:f>
          </x14:formula1>
          <xm:sqref>B1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K499"/>
  <sheetViews>
    <sheetView topLeftCell="A4" workbookViewId="0">
      <selection activeCell="B369" sqref="B369"/>
    </sheetView>
  </sheetViews>
  <sheetFormatPr defaultRowHeight="14.4" x14ac:dyDescent="0.3"/>
  <cols>
    <col min="1" max="1" width="10" bestFit="1" customWidth="1"/>
    <col min="2" max="2" width="16.77734375" bestFit="1" customWidth="1"/>
    <col min="3" max="3" width="10.77734375" bestFit="1" customWidth="1"/>
    <col min="4" max="4" width="16.77734375" bestFit="1" customWidth="1"/>
    <col min="7" max="7" width="16.77734375" bestFit="1" customWidth="1"/>
    <col min="8" max="8" width="29.77734375" bestFit="1" customWidth="1"/>
    <col min="9" max="9" width="10.21875" bestFit="1" customWidth="1"/>
    <col min="10" max="10" width="29.77734375" bestFit="1" customWidth="1"/>
    <col min="11" max="11" width="38.21875" bestFit="1" customWidth="1"/>
  </cols>
  <sheetData>
    <row r="2" spans="1:11" ht="15" thickBot="1" x14ac:dyDescent="0.35">
      <c r="A2" s="122">
        <f>+AMS!$B$2</f>
        <v>44012</v>
      </c>
      <c r="I2" s="122">
        <f>+AMS!$B$2</f>
        <v>44012</v>
      </c>
    </row>
    <row r="3" spans="1:11" ht="15" thickBot="1" x14ac:dyDescent="0.35">
      <c r="A3" s="59" t="s">
        <v>109</v>
      </c>
      <c r="B3" s="60" t="s">
        <v>107</v>
      </c>
      <c r="C3" s="59" t="s">
        <v>110</v>
      </c>
      <c r="D3" s="61" t="s">
        <v>111</v>
      </c>
      <c r="G3" s="59" t="s">
        <v>107</v>
      </c>
      <c r="H3" s="60" t="s">
        <v>108</v>
      </c>
      <c r="I3" s="59" t="s">
        <v>112</v>
      </c>
      <c r="J3" s="62" t="s">
        <v>115</v>
      </c>
      <c r="K3" s="87"/>
    </row>
    <row r="4" spans="1:11" x14ac:dyDescent="0.3">
      <c r="A4" s="46" t="s">
        <v>82</v>
      </c>
      <c r="B4" s="43" t="s">
        <v>347</v>
      </c>
      <c r="C4" s="44">
        <f>+IF(LOWER(AMS!$B$1)=LOWER(Mapping!A4),1,0)</f>
        <v>0</v>
      </c>
      <c r="D4" s="45" t="str">
        <f>+IF(C4=1,B4,"")</f>
        <v/>
      </c>
      <c r="G4" s="44" t="s">
        <v>346</v>
      </c>
      <c r="H4" s="89" t="s">
        <v>64</v>
      </c>
      <c r="I4" s="63">
        <f t="shared" ref="I4:I35" si="0">+COUNTIF($D$4:$D$499,"="&amp;G4)</f>
        <v>0</v>
      </c>
      <c r="J4" s="64" t="str">
        <f>+IF(I4=1,H4,"")</f>
        <v/>
      </c>
    </row>
    <row r="5" spans="1:11" x14ac:dyDescent="0.3">
      <c r="A5" s="46" t="s">
        <v>79</v>
      </c>
      <c r="B5" s="43" t="s">
        <v>347</v>
      </c>
      <c r="C5" s="44">
        <f>+IF(LOWER(AMS!$B$1)=LOWER(Mapping!A5),1,0)</f>
        <v>0</v>
      </c>
      <c r="D5" s="45" t="str">
        <f t="shared" ref="D5:D68" si="1">+IF(C5=1,B5,"")</f>
        <v/>
      </c>
      <c r="G5" s="44" t="s">
        <v>346</v>
      </c>
      <c r="H5" s="89" t="s">
        <v>27</v>
      </c>
      <c r="I5" s="44">
        <f t="shared" si="0"/>
        <v>0</v>
      </c>
      <c r="J5" s="45" t="str">
        <f t="shared" ref="J5:J68" si="2">+IF(I5=1,H5,"")</f>
        <v/>
      </c>
    </row>
    <row r="6" spans="1:11" x14ac:dyDescent="0.3">
      <c r="A6" s="46" t="s">
        <v>69</v>
      </c>
      <c r="B6" s="43" t="s">
        <v>347</v>
      </c>
      <c r="C6" s="44">
        <f>+IF(LOWER(AMS!$B$1)=LOWER(Mapping!A6),1,0)</f>
        <v>0</v>
      </c>
      <c r="D6" s="45" t="str">
        <f t="shared" si="1"/>
        <v/>
      </c>
      <c r="G6" s="44" t="s">
        <v>347</v>
      </c>
      <c r="H6" s="89" t="s">
        <v>337</v>
      </c>
      <c r="I6" s="44">
        <f t="shared" si="0"/>
        <v>0</v>
      </c>
      <c r="J6" s="45" t="str">
        <f t="shared" si="2"/>
        <v/>
      </c>
    </row>
    <row r="7" spans="1:11" x14ac:dyDescent="0.3">
      <c r="A7" s="46" t="s">
        <v>68</v>
      </c>
      <c r="B7" s="43" t="s">
        <v>347</v>
      </c>
      <c r="C7" s="44">
        <f>+IF(LOWER(AMS!$B$1)=LOWER(Mapping!A7),1,0)</f>
        <v>0</v>
      </c>
      <c r="D7" s="45" t="str">
        <f t="shared" si="1"/>
        <v/>
      </c>
      <c r="G7" s="44" t="s">
        <v>347</v>
      </c>
      <c r="H7" s="89" t="s">
        <v>340</v>
      </c>
      <c r="I7" s="44">
        <f t="shared" si="0"/>
        <v>0</v>
      </c>
      <c r="J7" s="45" t="str">
        <f>+IF(I7=1,H7,"")</f>
        <v/>
      </c>
    </row>
    <row r="8" spans="1:11" x14ac:dyDescent="0.3">
      <c r="A8" s="46" t="s">
        <v>75</v>
      </c>
      <c r="B8" s="43" t="s">
        <v>347</v>
      </c>
      <c r="C8" s="44">
        <f>+IF(LOWER(AMS!$B$1)=LOWER(Mapping!A8),1,0)</f>
        <v>0</v>
      </c>
      <c r="D8" s="45" t="str">
        <f t="shared" si="1"/>
        <v/>
      </c>
      <c r="G8" s="44" t="s">
        <v>348</v>
      </c>
      <c r="H8" s="89" t="s">
        <v>26</v>
      </c>
      <c r="I8" s="44">
        <f t="shared" si="0"/>
        <v>0</v>
      </c>
      <c r="J8" s="45" t="str">
        <f>+IF(I8=1,H8,"")</f>
        <v/>
      </c>
    </row>
    <row r="9" spans="1:11" x14ac:dyDescent="0.3">
      <c r="A9" s="46" t="s">
        <v>80</v>
      </c>
      <c r="B9" s="43" t="s">
        <v>347</v>
      </c>
      <c r="C9" s="44">
        <f>+IF(LOWER(AMS!$B$1)=LOWER(Mapping!A9),1,0)</f>
        <v>0</v>
      </c>
      <c r="D9" s="45" t="str">
        <f t="shared" si="1"/>
        <v/>
      </c>
      <c r="G9" s="44" t="s">
        <v>348</v>
      </c>
      <c r="H9" s="89" t="s">
        <v>30</v>
      </c>
      <c r="I9" s="44">
        <f t="shared" si="0"/>
        <v>0</v>
      </c>
      <c r="J9" s="45" t="str">
        <f>+IF(I9=1,H9,"")</f>
        <v/>
      </c>
    </row>
    <row r="10" spans="1:11" x14ac:dyDescent="0.3">
      <c r="A10" s="46" t="s">
        <v>116</v>
      </c>
      <c r="B10" s="43" t="s">
        <v>347</v>
      </c>
      <c r="C10" s="44">
        <f>+IF(LOWER(AMS!$B$1)=LOWER(Mapping!A10),1,0)</f>
        <v>0</v>
      </c>
      <c r="D10" s="45" t="str">
        <f t="shared" si="1"/>
        <v/>
      </c>
      <c r="G10" s="44" t="s">
        <v>348</v>
      </c>
      <c r="H10" s="89" t="s">
        <v>27</v>
      </c>
      <c r="I10" s="44">
        <f t="shared" si="0"/>
        <v>0</v>
      </c>
      <c r="J10" s="45" t="str">
        <f>+IF(I10=1,H10,"")</f>
        <v/>
      </c>
    </row>
    <row r="11" spans="1:11" x14ac:dyDescent="0.3">
      <c r="A11" s="46" t="s">
        <v>78</v>
      </c>
      <c r="B11" s="43" t="s">
        <v>347</v>
      </c>
      <c r="C11" s="44">
        <f>+IF(LOWER(AMS!$B$1)=LOWER(Mapping!A11),1,0)</f>
        <v>0</v>
      </c>
      <c r="D11" s="45" t="str">
        <f t="shared" si="1"/>
        <v/>
      </c>
      <c r="G11" s="44" t="s">
        <v>352</v>
      </c>
      <c r="H11" s="109" t="s">
        <v>325</v>
      </c>
      <c r="I11" s="44">
        <f t="shared" si="0"/>
        <v>0</v>
      </c>
      <c r="J11" s="45" t="str">
        <f>+IF(I11=1,H11,"")</f>
        <v/>
      </c>
    </row>
    <row r="12" spans="1:11" x14ac:dyDescent="0.3">
      <c r="A12" s="46" t="s">
        <v>36</v>
      </c>
      <c r="B12" s="43" t="s">
        <v>346</v>
      </c>
      <c r="C12" s="44">
        <f>+IF(LOWER(AMS!$B$1)=LOWER(Mapping!A12),1,0)</f>
        <v>0</v>
      </c>
      <c r="D12" s="45" t="str">
        <f t="shared" si="1"/>
        <v/>
      </c>
      <c r="G12" s="44" t="s">
        <v>352</v>
      </c>
      <c r="H12" s="89" t="s">
        <v>28</v>
      </c>
      <c r="I12" s="44">
        <f t="shared" si="0"/>
        <v>0</v>
      </c>
      <c r="J12" s="45" t="str">
        <f t="shared" si="2"/>
        <v/>
      </c>
      <c r="K12" s="86"/>
    </row>
    <row r="13" spans="1:11" x14ac:dyDescent="0.3">
      <c r="A13" s="46" t="s">
        <v>70</v>
      </c>
      <c r="B13" s="43" t="s">
        <v>347</v>
      </c>
      <c r="C13" s="44">
        <f>+IF(LOWER(AMS!$B$1)=LOWER(Mapping!A13),1,0)</f>
        <v>0</v>
      </c>
      <c r="D13" s="45" t="str">
        <f t="shared" si="1"/>
        <v/>
      </c>
      <c r="G13" s="44" t="s">
        <v>352</v>
      </c>
      <c r="H13" s="109" t="s">
        <v>24</v>
      </c>
      <c r="I13" s="44">
        <f t="shared" si="0"/>
        <v>0</v>
      </c>
      <c r="J13" s="45" t="str">
        <f t="shared" si="2"/>
        <v/>
      </c>
    </row>
    <row r="14" spans="1:11" x14ac:dyDescent="0.3">
      <c r="A14" s="46" t="s">
        <v>83</v>
      </c>
      <c r="B14" s="43" t="s">
        <v>347</v>
      </c>
      <c r="C14" s="44">
        <f>+IF(LOWER(AMS!$B$1)=LOWER(Mapping!A14),1,0)</f>
        <v>0</v>
      </c>
      <c r="D14" s="45" t="str">
        <f t="shared" si="1"/>
        <v/>
      </c>
      <c r="G14" s="44" t="s">
        <v>349</v>
      </c>
      <c r="H14" s="109" t="s">
        <v>25</v>
      </c>
      <c r="I14" s="44">
        <f t="shared" si="0"/>
        <v>0</v>
      </c>
      <c r="J14" s="45" t="str">
        <f t="shared" si="2"/>
        <v/>
      </c>
    </row>
    <row r="15" spans="1:11" x14ac:dyDescent="0.3">
      <c r="A15" s="50" t="s">
        <v>117</v>
      </c>
      <c r="B15" s="43" t="s">
        <v>348</v>
      </c>
      <c r="C15" s="44">
        <f>+IF(LOWER(AMS!$B$1)=LOWER(Mapping!A15),1,0)</f>
        <v>0</v>
      </c>
      <c r="D15" s="45" t="str">
        <f t="shared" si="1"/>
        <v/>
      </c>
      <c r="G15" s="44" t="s">
        <v>350</v>
      </c>
      <c r="H15" s="109" t="s">
        <v>24</v>
      </c>
      <c r="I15" s="44">
        <f t="shared" si="0"/>
        <v>0</v>
      </c>
      <c r="J15" s="45" t="str">
        <f t="shared" si="2"/>
        <v/>
      </c>
    </row>
    <row r="16" spans="1:11" x14ac:dyDescent="0.3">
      <c r="A16" s="50" t="s">
        <v>118</v>
      </c>
      <c r="B16" s="43" t="s">
        <v>349</v>
      </c>
      <c r="C16" s="44">
        <f>+IF(LOWER(AMS!$B$1)=LOWER(Mapping!A16),1,0)</f>
        <v>0</v>
      </c>
      <c r="D16" s="45" t="str">
        <f t="shared" si="1"/>
        <v/>
      </c>
      <c r="G16" s="44" t="s">
        <v>350</v>
      </c>
      <c r="H16" s="89" t="s">
        <v>28</v>
      </c>
      <c r="I16" s="44">
        <f t="shared" si="0"/>
        <v>0</v>
      </c>
      <c r="J16" s="45" t="str">
        <f t="shared" si="2"/>
        <v/>
      </c>
    </row>
    <row r="17" spans="1:11" x14ac:dyDescent="0.3">
      <c r="A17" s="50" t="s">
        <v>104</v>
      </c>
      <c r="B17" s="43" t="s">
        <v>349</v>
      </c>
      <c r="C17" s="44">
        <f>+IF(LOWER(AMS!$B$1)=LOWER(Mapping!A17),1,0)</f>
        <v>0</v>
      </c>
      <c r="D17" s="45" t="str">
        <f t="shared" si="1"/>
        <v/>
      </c>
      <c r="G17" s="44" t="s">
        <v>350</v>
      </c>
      <c r="H17" s="110" t="s">
        <v>325</v>
      </c>
      <c r="I17" s="44">
        <f t="shared" si="0"/>
        <v>0</v>
      </c>
      <c r="J17" s="45" t="str">
        <f t="shared" si="2"/>
        <v/>
      </c>
    </row>
    <row r="18" spans="1:11" x14ac:dyDescent="0.3">
      <c r="A18" s="50" t="s">
        <v>76</v>
      </c>
      <c r="B18" s="43" t="s">
        <v>347</v>
      </c>
      <c r="C18" s="44">
        <f>+IF(LOWER(AMS!$B$1)=LOWER(Mapping!A18),1,0)</f>
        <v>0</v>
      </c>
      <c r="D18" s="45" t="str">
        <f t="shared" si="1"/>
        <v/>
      </c>
      <c r="G18" s="44" t="s">
        <v>351</v>
      </c>
      <c r="H18" s="89" t="s">
        <v>29</v>
      </c>
      <c r="I18" s="44">
        <f t="shared" si="0"/>
        <v>0</v>
      </c>
      <c r="J18" s="45" t="str">
        <f t="shared" si="2"/>
        <v/>
      </c>
    </row>
    <row r="19" spans="1:11" x14ac:dyDescent="0.3">
      <c r="A19" s="50" t="s">
        <v>119</v>
      </c>
      <c r="B19" s="43" t="s">
        <v>348</v>
      </c>
      <c r="C19" s="44">
        <f>+IF(LOWER(AMS!$B$1)=LOWER(Mapping!A19),1,0)</f>
        <v>0</v>
      </c>
      <c r="D19" s="45" t="str">
        <f t="shared" si="1"/>
        <v/>
      </c>
      <c r="G19" s="44" t="s">
        <v>351</v>
      </c>
      <c r="H19" s="89" t="s">
        <v>325</v>
      </c>
      <c r="I19" s="44">
        <f t="shared" si="0"/>
        <v>0</v>
      </c>
      <c r="J19" s="45" t="str">
        <f t="shared" si="2"/>
        <v/>
      </c>
    </row>
    <row r="20" spans="1:11" x14ac:dyDescent="0.3">
      <c r="A20" s="50" t="s">
        <v>54</v>
      </c>
      <c r="B20" s="43" t="s">
        <v>346</v>
      </c>
      <c r="C20" s="44">
        <f>+IF(LOWER(AMS!$B$1)=LOWER(Mapping!A20),1,0)</f>
        <v>0</v>
      </c>
      <c r="D20" s="45" t="str">
        <f t="shared" si="1"/>
        <v/>
      </c>
      <c r="G20" s="44" t="s">
        <v>353</v>
      </c>
      <c r="H20" s="89" t="s">
        <v>22</v>
      </c>
      <c r="I20" s="44">
        <f t="shared" si="0"/>
        <v>0</v>
      </c>
      <c r="J20" s="45" t="str">
        <f t="shared" si="2"/>
        <v/>
      </c>
    </row>
    <row r="21" spans="1:11" x14ac:dyDescent="0.3">
      <c r="A21" s="50" t="s">
        <v>120</v>
      </c>
      <c r="B21" s="43" t="s">
        <v>352</v>
      </c>
      <c r="C21" s="44">
        <f>+IF(LOWER(AMS!$B$1)=LOWER(Mapping!A21),1,0)</f>
        <v>0</v>
      </c>
      <c r="D21" s="45" t="str">
        <f t="shared" si="1"/>
        <v/>
      </c>
      <c r="G21" s="44" t="s">
        <v>353</v>
      </c>
      <c r="H21" s="89" t="s">
        <v>29</v>
      </c>
      <c r="I21" s="44">
        <f t="shared" si="0"/>
        <v>0</v>
      </c>
      <c r="J21" s="45" t="str">
        <f t="shared" si="2"/>
        <v/>
      </c>
    </row>
    <row r="22" spans="1:11" x14ac:dyDescent="0.3">
      <c r="A22" s="50" t="s">
        <v>90</v>
      </c>
      <c r="B22" s="43" t="s">
        <v>348</v>
      </c>
      <c r="C22" s="44">
        <f>+IF(LOWER(AMS!$B$1)=LOWER(Mapping!A22),1,0)</f>
        <v>0</v>
      </c>
      <c r="D22" s="45" t="str">
        <f t="shared" si="1"/>
        <v/>
      </c>
      <c r="G22" s="44" t="s">
        <v>350</v>
      </c>
      <c r="H22" s="89" t="s">
        <v>332</v>
      </c>
      <c r="I22" s="44">
        <f t="shared" si="0"/>
        <v>0</v>
      </c>
      <c r="J22" s="45" t="str">
        <f t="shared" si="2"/>
        <v/>
      </c>
    </row>
    <row r="23" spans="1:11" x14ac:dyDescent="0.3">
      <c r="A23" s="50" t="s">
        <v>100</v>
      </c>
      <c r="B23" s="43" t="s">
        <v>349</v>
      </c>
      <c r="C23" s="44">
        <f>+IF(LOWER(AMS!$B$1)=LOWER(Mapping!A23),1,0)</f>
        <v>0</v>
      </c>
      <c r="D23" s="45" t="str">
        <f t="shared" si="1"/>
        <v/>
      </c>
      <c r="G23" s="44" t="s">
        <v>352</v>
      </c>
      <c r="H23" s="89" t="s">
        <v>332</v>
      </c>
      <c r="I23" s="44">
        <f t="shared" si="0"/>
        <v>0</v>
      </c>
      <c r="J23" s="45" t="str">
        <f t="shared" si="2"/>
        <v/>
      </c>
    </row>
    <row r="24" spans="1:11" x14ac:dyDescent="0.3">
      <c r="A24" s="50" t="s">
        <v>121</v>
      </c>
      <c r="B24" s="43" t="s">
        <v>349</v>
      </c>
      <c r="C24" s="44">
        <f>+IF(LOWER(AMS!$B$1)=LOWER(Mapping!A24),1,0)</f>
        <v>0</v>
      </c>
      <c r="D24" s="45" t="str">
        <f t="shared" si="1"/>
        <v/>
      </c>
      <c r="G24" s="44" t="s">
        <v>354</v>
      </c>
      <c r="H24" s="89" t="s">
        <v>355</v>
      </c>
      <c r="I24" s="44">
        <f t="shared" si="0"/>
        <v>0</v>
      </c>
      <c r="J24" s="45" t="str">
        <f t="shared" si="2"/>
        <v/>
      </c>
    </row>
    <row r="25" spans="1:11" x14ac:dyDescent="0.3">
      <c r="A25" s="50" t="s">
        <v>74</v>
      </c>
      <c r="B25" s="43" t="s">
        <v>347</v>
      </c>
      <c r="C25" s="44">
        <f>+IF(LOWER(AMS!$B$1)=LOWER(Mapping!A25),1,0)</f>
        <v>0</v>
      </c>
      <c r="D25" s="45" t="str">
        <f t="shared" si="1"/>
        <v/>
      </c>
      <c r="G25" s="44" t="s">
        <v>353</v>
      </c>
      <c r="H25" s="89" t="s">
        <v>325</v>
      </c>
      <c r="I25" s="44">
        <f t="shared" si="0"/>
        <v>0</v>
      </c>
      <c r="J25" s="45" t="str">
        <f t="shared" si="2"/>
        <v/>
      </c>
    </row>
    <row r="26" spans="1:11" x14ac:dyDescent="0.3">
      <c r="A26" s="50" t="s">
        <v>122</v>
      </c>
      <c r="B26" s="43" t="s">
        <v>348</v>
      </c>
      <c r="C26" s="44">
        <f>+IF(LOWER(AMS!$B$1)=LOWER(Mapping!A26),1,0)</f>
        <v>0</v>
      </c>
      <c r="D26" s="45" t="str">
        <f t="shared" si="1"/>
        <v/>
      </c>
      <c r="G26" s="44" t="s">
        <v>351</v>
      </c>
      <c r="H26" s="89" t="s">
        <v>22</v>
      </c>
      <c r="I26" s="44">
        <f t="shared" si="0"/>
        <v>0</v>
      </c>
      <c r="J26" s="45" t="str">
        <f t="shared" si="2"/>
        <v/>
      </c>
    </row>
    <row r="27" spans="1:11" x14ac:dyDescent="0.3">
      <c r="A27" s="50" t="s">
        <v>123</v>
      </c>
      <c r="B27" s="43" t="s">
        <v>348</v>
      </c>
      <c r="C27" s="44">
        <f>+IF(LOWER(AMS!$B$1)=LOWER(Mapping!A27),1,0)</f>
        <v>0</v>
      </c>
      <c r="D27" s="45" t="str">
        <f t="shared" si="1"/>
        <v/>
      </c>
      <c r="G27" s="44"/>
      <c r="H27" s="89"/>
      <c r="I27" s="44">
        <f t="shared" si="0"/>
        <v>0</v>
      </c>
      <c r="J27" s="45" t="str">
        <f t="shared" si="2"/>
        <v/>
      </c>
    </row>
    <row r="28" spans="1:11" x14ac:dyDescent="0.3">
      <c r="A28" s="50" t="s">
        <v>102</v>
      </c>
      <c r="B28" s="43" t="s">
        <v>349</v>
      </c>
      <c r="C28" s="44">
        <f>+IF(LOWER(AMS!$B$1)=LOWER(Mapping!A28),1,0)</f>
        <v>0</v>
      </c>
      <c r="D28" s="45" t="str">
        <f t="shared" si="1"/>
        <v/>
      </c>
      <c r="G28" s="44"/>
      <c r="H28" s="89"/>
      <c r="I28" s="44">
        <f t="shared" si="0"/>
        <v>0</v>
      </c>
      <c r="J28" s="45" t="str">
        <f t="shared" si="2"/>
        <v/>
      </c>
      <c r="K28" s="86"/>
    </row>
    <row r="29" spans="1:11" x14ac:dyDescent="0.3">
      <c r="A29" s="50" t="s">
        <v>124</v>
      </c>
      <c r="B29" s="43" t="s">
        <v>349</v>
      </c>
      <c r="C29" s="44">
        <f>+IF(LOWER(AMS!$B$1)=LOWER(Mapping!A29),1,0)</f>
        <v>0</v>
      </c>
      <c r="D29" s="45" t="str">
        <f t="shared" si="1"/>
        <v/>
      </c>
      <c r="G29" s="44"/>
      <c r="H29" s="89"/>
      <c r="I29" s="44">
        <f t="shared" si="0"/>
        <v>0</v>
      </c>
      <c r="J29" s="45" t="str">
        <f t="shared" si="2"/>
        <v/>
      </c>
    </row>
    <row r="30" spans="1:11" x14ac:dyDescent="0.3">
      <c r="A30" s="50" t="s">
        <v>105</v>
      </c>
      <c r="B30" s="43" t="s">
        <v>349</v>
      </c>
      <c r="C30" s="44">
        <f>+IF(LOWER(AMS!$B$1)=LOWER(Mapping!A30),1,0)</f>
        <v>0</v>
      </c>
      <c r="D30" s="45" t="str">
        <f t="shared" si="1"/>
        <v/>
      </c>
      <c r="G30" s="44"/>
      <c r="H30" s="89"/>
      <c r="I30" s="44">
        <f t="shared" si="0"/>
        <v>0</v>
      </c>
      <c r="J30" s="45" t="str">
        <f t="shared" si="2"/>
        <v/>
      </c>
    </row>
    <row r="31" spans="1:11" x14ac:dyDescent="0.3">
      <c r="A31" s="50" t="s">
        <v>125</v>
      </c>
      <c r="B31" s="43" t="s">
        <v>349</v>
      </c>
      <c r="C31" s="44">
        <f>+IF(LOWER(AMS!$B$1)=LOWER(Mapping!A31),1,0)</f>
        <v>0</v>
      </c>
      <c r="D31" s="45" t="str">
        <f t="shared" si="1"/>
        <v/>
      </c>
      <c r="G31" s="44"/>
      <c r="H31" s="89"/>
      <c r="I31" s="44">
        <f t="shared" si="0"/>
        <v>0</v>
      </c>
      <c r="J31" s="45" t="str">
        <f t="shared" si="2"/>
        <v/>
      </c>
    </row>
    <row r="32" spans="1:11" x14ac:dyDescent="0.3">
      <c r="A32" s="50" t="s">
        <v>126</v>
      </c>
      <c r="B32" s="43" t="s">
        <v>349</v>
      </c>
      <c r="C32" s="44">
        <f>+IF(LOWER(AMS!$B$1)=LOWER(Mapping!A32),1,0)</f>
        <v>0</v>
      </c>
      <c r="D32" s="45" t="str">
        <f t="shared" si="1"/>
        <v/>
      </c>
      <c r="G32" s="44"/>
      <c r="H32" s="89"/>
      <c r="I32" s="44">
        <f t="shared" si="0"/>
        <v>0</v>
      </c>
      <c r="J32" s="45" t="str">
        <f t="shared" si="2"/>
        <v/>
      </c>
    </row>
    <row r="33" spans="1:11" x14ac:dyDescent="0.3">
      <c r="A33" s="50" t="s">
        <v>127</v>
      </c>
      <c r="B33" s="43" t="s">
        <v>349</v>
      </c>
      <c r="C33" s="44">
        <f>+IF(LOWER(AMS!$B$1)=LOWER(Mapping!A33),1,0)</f>
        <v>0</v>
      </c>
      <c r="D33" s="45" t="str">
        <f t="shared" si="1"/>
        <v/>
      </c>
      <c r="G33" s="46"/>
      <c r="H33" s="42"/>
      <c r="I33" s="44">
        <f t="shared" si="0"/>
        <v>0</v>
      </c>
      <c r="J33" s="45" t="str">
        <f t="shared" si="2"/>
        <v/>
      </c>
    </row>
    <row r="34" spans="1:11" x14ac:dyDescent="0.3">
      <c r="A34" s="50" t="s">
        <v>67</v>
      </c>
      <c r="B34" s="43" t="s">
        <v>347</v>
      </c>
      <c r="C34" s="44">
        <f>+IF(LOWER(AMS!$B$1)=LOWER(Mapping!A34),1,0)</f>
        <v>0</v>
      </c>
      <c r="D34" s="45" t="str">
        <f t="shared" si="1"/>
        <v/>
      </c>
      <c r="G34" s="46"/>
      <c r="H34" s="88"/>
      <c r="I34" s="44">
        <f t="shared" si="0"/>
        <v>0</v>
      </c>
      <c r="J34" s="45" t="str">
        <f t="shared" si="2"/>
        <v/>
      </c>
      <c r="K34" s="42"/>
    </row>
    <row r="35" spans="1:11" x14ac:dyDescent="0.3">
      <c r="A35" s="50" t="s">
        <v>128</v>
      </c>
      <c r="B35" s="43" t="s">
        <v>347</v>
      </c>
      <c r="C35" s="44">
        <f>+IF(LOWER(AMS!$B$1)=LOWER(Mapping!A35),1,0)</f>
        <v>0</v>
      </c>
      <c r="D35" s="45" t="str">
        <f t="shared" si="1"/>
        <v/>
      </c>
      <c r="G35" s="46"/>
      <c r="H35" s="42"/>
      <c r="I35" s="44">
        <f t="shared" si="0"/>
        <v>0</v>
      </c>
      <c r="J35" s="45" t="str">
        <f t="shared" si="2"/>
        <v/>
      </c>
    </row>
    <row r="36" spans="1:11" x14ac:dyDescent="0.3">
      <c r="A36" s="50" t="s">
        <v>40</v>
      </c>
      <c r="B36" s="43" t="s">
        <v>346</v>
      </c>
      <c r="C36" s="44">
        <f>+IF(LOWER(AMS!$B$1)=LOWER(Mapping!A36),1,0)</f>
        <v>0</v>
      </c>
      <c r="D36" s="45" t="str">
        <f t="shared" si="1"/>
        <v/>
      </c>
      <c r="G36" s="44"/>
      <c r="H36" s="42"/>
      <c r="I36" s="44">
        <f t="shared" ref="I36:I67" si="3">+COUNTIF($D$4:$D$499,"="&amp;G36)</f>
        <v>0</v>
      </c>
      <c r="J36" s="45" t="str">
        <f t="shared" si="2"/>
        <v/>
      </c>
    </row>
    <row r="37" spans="1:11" x14ac:dyDescent="0.3">
      <c r="A37" s="51" t="s">
        <v>51</v>
      </c>
      <c r="B37" s="43" t="s">
        <v>346</v>
      </c>
      <c r="C37" s="44">
        <f>+IF(LOWER(AMS!$B$1)=LOWER(Mapping!A37),1,0)</f>
        <v>0</v>
      </c>
      <c r="D37" s="45" t="str">
        <f t="shared" si="1"/>
        <v/>
      </c>
      <c r="G37" s="44"/>
      <c r="H37" s="43"/>
      <c r="I37" s="44">
        <f t="shared" si="3"/>
        <v>0</v>
      </c>
      <c r="J37" s="45" t="str">
        <f t="shared" si="2"/>
        <v/>
      </c>
    </row>
    <row r="38" spans="1:11" x14ac:dyDescent="0.3">
      <c r="A38" s="51" t="s">
        <v>61</v>
      </c>
      <c r="B38" s="43" t="s">
        <v>346</v>
      </c>
      <c r="C38" s="44">
        <f>+IF(LOWER(AMS!$B$1)=LOWER(Mapping!A38),1,0)</f>
        <v>0</v>
      </c>
      <c r="D38" s="45" t="str">
        <f t="shared" si="1"/>
        <v/>
      </c>
      <c r="G38" s="44"/>
      <c r="H38" s="43"/>
      <c r="I38" s="44">
        <f t="shared" si="3"/>
        <v>0</v>
      </c>
      <c r="J38" s="45" t="str">
        <f t="shared" si="2"/>
        <v/>
      </c>
    </row>
    <row r="39" spans="1:11" x14ac:dyDescent="0.3">
      <c r="A39" s="51" t="s">
        <v>129</v>
      </c>
      <c r="B39" s="43" t="s">
        <v>348</v>
      </c>
      <c r="C39" s="44">
        <f>+IF(LOWER(AMS!$B$1)=LOWER(Mapping!A39),1,0)</f>
        <v>0</v>
      </c>
      <c r="D39" s="45" t="str">
        <f t="shared" si="1"/>
        <v/>
      </c>
      <c r="G39" s="44"/>
      <c r="H39" s="43"/>
      <c r="I39" s="44">
        <f t="shared" si="3"/>
        <v>0</v>
      </c>
      <c r="J39" s="45" t="str">
        <f t="shared" si="2"/>
        <v/>
      </c>
    </row>
    <row r="40" spans="1:11" x14ac:dyDescent="0.3">
      <c r="A40" s="52" t="s">
        <v>130</v>
      </c>
      <c r="B40" s="43" t="s">
        <v>348</v>
      </c>
      <c r="C40" s="44">
        <f>+IF(LOWER(AMS!$B$1)=LOWER(Mapping!A40),1,0)</f>
        <v>0</v>
      </c>
      <c r="D40" s="45" t="str">
        <f t="shared" si="1"/>
        <v/>
      </c>
      <c r="G40" s="44"/>
      <c r="H40" s="43"/>
      <c r="I40" s="44">
        <f t="shared" si="3"/>
        <v>0</v>
      </c>
      <c r="J40" s="45" t="str">
        <f t="shared" si="2"/>
        <v/>
      </c>
    </row>
    <row r="41" spans="1:11" x14ac:dyDescent="0.3">
      <c r="A41" s="51" t="s">
        <v>131</v>
      </c>
      <c r="B41" s="43" t="s">
        <v>348</v>
      </c>
      <c r="C41" s="44">
        <f>+IF(LOWER(AMS!$B$1)=LOWER(Mapping!A41),1,0)</f>
        <v>0</v>
      </c>
      <c r="D41" s="45" t="str">
        <f t="shared" si="1"/>
        <v/>
      </c>
      <c r="G41" s="44"/>
      <c r="H41" s="43"/>
      <c r="I41" s="44">
        <f t="shared" si="3"/>
        <v>0</v>
      </c>
      <c r="J41" s="45" t="str">
        <f t="shared" si="2"/>
        <v/>
      </c>
    </row>
    <row r="42" spans="1:11" x14ac:dyDescent="0.3">
      <c r="A42" s="51" t="s">
        <v>132</v>
      </c>
      <c r="B42" s="43" t="s">
        <v>348</v>
      </c>
      <c r="C42" s="44">
        <f>+IF(LOWER(AMS!$B$1)=LOWER(Mapping!A42),1,0)</f>
        <v>0</v>
      </c>
      <c r="D42" s="45" t="str">
        <f t="shared" si="1"/>
        <v/>
      </c>
      <c r="G42" s="44"/>
      <c r="H42" s="43"/>
      <c r="I42" s="44">
        <f t="shared" si="3"/>
        <v>0</v>
      </c>
      <c r="J42" s="45" t="str">
        <f t="shared" si="2"/>
        <v/>
      </c>
    </row>
    <row r="43" spans="1:11" x14ac:dyDescent="0.3">
      <c r="A43" s="51" t="s">
        <v>133</v>
      </c>
      <c r="B43" s="43" t="s">
        <v>348</v>
      </c>
      <c r="C43" s="44">
        <f>+IF(LOWER(AMS!$B$1)=LOWER(Mapping!A43),1,0)</f>
        <v>0</v>
      </c>
      <c r="D43" s="45" t="str">
        <f t="shared" si="1"/>
        <v/>
      </c>
      <c r="G43" s="44"/>
      <c r="H43" s="43"/>
      <c r="I43" s="44">
        <f t="shared" si="3"/>
        <v>0</v>
      </c>
      <c r="J43" s="45" t="str">
        <f t="shared" si="2"/>
        <v/>
      </c>
    </row>
    <row r="44" spans="1:11" x14ac:dyDescent="0.3">
      <c r="A44" s="51" t="s">
        <v>134</v>
      </c>
      <c r="B44" s="43" t="s">
        <v>346</v>
      </c>
      <c r="C44" s="44">
        <f>+IF(LOWER(AMS!$B$1)=LOWER(Mapping!A44),1,0)</f>
        <v>0</v>
      </c>
      <c r="D44" s="45" t="str">
        <f t="shared" si="1"/>
        <v/>
      </c>
      <c r="G44" s="44"/>
      <c r="H44" s="43"/>
      <c r="I44" s="44">
        <f t="shared" si="3"/>
        <v>0</v>
      </c>
      <c r="J44" s="45" t="str">
        <f t="shared" si="2"/>
        <v/>
      </c>
    </row>
    <row r="45" spans="1:11" x14ac:dyDescent="0.3">
      <c r="A45" s="51" t="s">
        <v>135</v>
      </c>
      <c r="B45" s="43" t="s">
        <v>348</v>
      </c>
      <c r="C45" s="44">
        <f>+IF(LOWER(AMS!$B$1)=LOWER(Mapping!A45),1,0)</f>
        <v>0</v>
      </c>
      <c r="D45" s="45" t="str">
        <f t="shared" si="1"/>
        <v/>
      </c>
      <c r="G45" s="44"/>
      <c r="H45" s="43"/>
      <c r="I45" s="44">
        <f t="shared" si="3"/>
        <v>0</v>
      </c>
      <c r="J45" s="45" t="str">
        <f t="shared" si="2"/>
        <v/>
      </c>
    </row>
    <row r="46" spans="1:11" x14ac:dyDescent="0.3">
      <c r="A46" s="51" t="s">
        <v>87</v>
      </c>
      <c r="B46" s="43" t="s">
        <v>348</v>
      </c>
      <c r="C46" s="44">
        <f>+IF(LOWER(AMS!$B$1)=LOWER(Mapping!A46),1,0)</f>
        <v>0</v>
      </c>
      <c r="D46" s="45" t="str">
        <f t="shared" si="1"/>
        <v/>
      </c>
      <c r="G46" s="44"/>
      <c r="H46" s="43"/>
      <c r="I46" s="44">
        <f t="shared" si="3"/>
        <v>0</v>
      </c>
      <c r="J46" s="45" t="str">
        <f t="shared" si="2"/>
        <v/>
      </c>
    </row>
    <row r="47" spans="1:11" x14ac:dyDescent="0.3">
      <c r="A47" s="51" t="s">
        <v>136</v>
      </c>
      <c r="B47" s="43" t="s">
        <v>348</v>
      </c>
      <c r="C47" s="44">
        <f>+IF(LOWER(AMS!$B$1)=LOWER(Mapping!A47),1,0)</f>
        <v>0</v>
      </c>
      <c r="D47" s="45" t="str">
        <f t="shared" si="1"/>
        <v/>
      </c>
      <c r="G47" s="44"/>
      <c r="H47" s="43"/>
      <c r="I47" s="44">
        <f t="shared" si="3"/>
        <v>0</v>
      </c>
      <c r="J47" s="45" t="str">
        <f t="shared" si="2"/>
        <v/>
      </c>
    </row>
    <row r="48" spans="1:11" x14ac:dyDescent="0.3">
      <c r="A48" s="51" t="s">
        <v>42</v>
      </c>
      <c r="B48" s="43" t="s">
        <v>346</v>
      </c>
      <c r="C48" s="44">
        <f>+IF(LOWER(AMS!$B$1)=LOWER(Mapping!A48),1,0)</f>
        <v>0</v>
      </c>
      <c r="D48" s="45" t="str">
        <f t="shared" si="1"/>
        <v/>
      </c>
      <c r="G48" s="44"/>
      <c r="H48" s="43"/>
      <c r="I48" s="44">
        <f t="shared" si="3"/>
        <v>0</v>
      </c>
      <c r="J48" s="45" t="str">
        <f t="shared" si="2"/>
        <v/>
      </c>
    </row>
    <row r="49" spans="1:10" x14ac:dyDescent="0.3">
      <c r="A49" s="51" t="s">
        <v>88</v>
      </c>
      <c r="B49" s="43" t="s">
        <v>348</v>
      </c>
      <c r="C49" s="44">
        <f>+IF(LOWER(AMS!$B$1)=LOWER(Mapping!A49),1,0)</f>
        <v>0</v>
      </c>
      <c r="D49" s="45" t="str">
        <f t="shared" si="1"/>
        <v/>
      </c>
      <c r="G49" s="44"/>
      <c r="H49" s="43"/>
      <c r="I49" s="44">
        <f t="shared" si="3"/>
        <v>0</v>
      </c>
      <c r="J49" s="45" t="str">
        <f t="shared" si="2"/>
        <v/>
      </c>
    </row>
    <row r="50" spans="1:10" x14ac:dyDescent="0.3">
      <c r="A50" s="51" t="s">
        <v>137</v>
      </c>
      <c r="B50" s="43" t="s">
        <v>348</v>
      </c>
      <c r="C50" s="44">
        <f>+IF(LOWER(AMS!$B$1)=LOWER(Mapping!A50),1,0)</f>
        <v>0</v>
      </c>
      <c r="D50" s="45" t="str">
        <f t="shared" si="1"/>
        <v/>
      </c>
      <c r="G50" s="44"/>
      <c r="H50" s="43"/>
      <c r="I50" s="44">
        <f t="shared" si="3"/>
        <v>0</v>
      </c>
      <c r="J50" s="45" t="str">
        <f t="shared" si="2"/>
        <v/>
      </c>
    </row>
    <row r="51" spans="1:10" x14ac:dyDescent="0.3">
      <c r="A51" s="51" t="s">
        <v>138</v>
      </c>
      <c r="B51" s="43" t="s">
        <v>348</v>
      </c>
      <c r="C51" s="44">
        <f>+IF(LOWER(AMS!$B$1)=LOWER(Mapping!A51),1,0)</f>
        <v>0</v>
      </c>
      <c r="D51" s="45" t="str">
        <f t="shared" si="1"/>
        <v/>
      </c>
      <c r="G51" s="44"/>
      <c r="H51" s="43"/>
      <c r="I51" s="44">
        <f t="shared" si="3"/>
        <v>0</v>
      </c>
      <c r="J51" s="45" t="str">
        <f t="shared" si="2"/>
        <v/>
      </c>
    </row>
    <row r="52" spans="1:10" x14ac:dyDescent="0.3">
      <c r="A52" s="51" t="s">
        <v>139</v>
      </c>
      <c r="B52" s="43" t="s">
        <v>348</v>
      </c>
      <c r="C52" s="44">
        <f>+IF(LOWER(AMS!$B$1)=LOWER(Mapping!A52),1,0)</f>
        <v>0</v>
      </c>
      <c r="D52" s="45" t="str">
        <f t="shared" si="1"/>
        <v/>
      </c>
      <c r="G52" s="44"/>
      <c r="H52" s="43"/>
      <c r="I52" s="44">
        <f t="shared" si="3"/>
        <v>0</v>
      </c>
      <c r="J52" s="45" t="str">
        <f t="shared" si="2"/>
        <v/>
      </c>
    </row>
    <row r="53" spans="1:10" x14ac:dyDescent="0.3">
      <c r="A53" s="51" t="s">
        <v>140</v>
      </c>
      <c r="B53" s="43" t="s">
        <v>348</v>
      </c>
      <c r="C53" s="44">
        <f>+IF(LOWER(AMS!$B$1)=LOWER(Mapping!A53),1,0)</f>
        <v>0</v>
      </c>
      <c r="D53" s="45" t="str">
        <f t="shared" si="1"/>
        <v/>
      </c>
      <c r="G53" s="44"/>
      <c r="H53" s="43"/>
      <c r="I53" s="44">
        <f t="shared" si="3"/>
        <v>0</v>
      </c>
      <c r="J53" s="45" t="str">
        <f t="shared" si="2"/>
        <v/>
      </c>
    </row>
    <row r="54" spans="1:10" x14ac:dyDescent="0.3">
      <c r="A54" s="51" t="s">
        <v>141</v>
      </c>
      <c r="B54" s="43" t="s">
        <v>348</v>
      </c>
      <c r="C54" s="44">
        <f>+IF(LOWER(AMS!$B$1)=LOWER(Mapping!A54),1,0)</f>
        <v>0</v>
      </c>
      <c r="D54" s="45" t="str">
        <f t="shared" si="1"/>
        <v/>
      </c>
      <c r="G54" s="44"/>
      <c r="H54" s="43"/>
      <c r="I54" s="44">
        <f t="shared" si="3"/>
        <v>0</v>
      </c>
      <c r="J54" s="45" t="str">
        <f t="shared" si="2"/>
        <v/>
      </c>
    </row>
    <row r="55" spans="1:10" x14ac:dyDescent="0.3">
      <c r="A55" s="51" t="s">
        <v>142</v>
      </c>
      <c r="B55" s="43" t="s">
        <v>348</v>
      </c>
      <c r="C55" s="44">
        <f>+IF(LOWER(AMS!$B$1)=LOWER(Mapping!A55),1,0)</f>
        <v>0</v>
      </c>
      <c r="D55" s="45" t="str">
        <f t="shared" si="1"/>
        <v/>
      </c>
      <c r="G55" s="44"/>
      <c r="H55" s="43"/>
      <c r="I55" s="44">
        <f t="shared" si="3"/>
        <v>0</v>
      </c>
      <c r="J55" s="45" t="str">
        <f t="shared" si="2"/>
        <v/>
      </c>
    </row>
    <row r="56" spans="1:10" x14ac:dyDescent="0.3">
      <c r="A56" s="51" t="s">
        <v>89</v>
      </c>
      <c r="B56" s="43" t="s">
        <v>348</v>
      </c>
      <c r="C56" s="44">
        <f>+IF(LOWER(AMS!$B$1)=LOWER(Mapping!A56),1,0)</f>
        <v>0</v>
      </c>
      <c r="D56" s="45" t="str">
        <f t="shared" si="1"/>
        <v/>
      </c>
      <c r="G56" s="44"/>
      <c r="H56" s="43"/>
      <c r="I56" s="44">
        <f t="shared" si="3"/>
        <v>0</v>
      </c>
      <c r="J56" s="45" t="str">
        <f t="shared" si="2"/>
        <v/>
      </c>
    </row>
    <row r="57" spans="1:10" x14ac:dyDescent="0.3">
      <c r="A57" s="53" t="s">
        <v>143</v>
      </c>
      <c r="B57" s="43" t="s">
        <v>348</v>
      </c>
      <c r="C57" s="44">
        <f>+IF(LOWER(AMS!$B$1)=LOWER(Mapping!A57),1,0)</f>
        <v>0</v>
      </c>
      <c r="D57" s="45" t="str">
        <f t="shared" si="1"/>
        <v/>
      </c>
      <c r="G57" s="44"/>
      <c r="H57" s="43"/>
      <c r="I57" s="44">
        <f t="shared" si="3"/>
        <v>0</v>
      </c>
      <c r="J57" s="45" t="str">
        <f t="shared" si="2"/>
        <v/>
      </c>
    </row>
    <row r="58" spans="1:10" x14ac:dyDescent="0.3">
      <c r="A58" s="53" t="s">
        <v>144</v>
      </c>
      <c r="B58" s="43" t="s">
        <v>348</v>
      </c>
      <c r="C58" s="44">
        <f>+IF(LOWER(AMS!$B$1)=LOWER(Mapping!A58),1,0)</f>
        <v>0</v>
      </c>
      <c r="D58" s="45" t="str">
        <f t="shared" si="1"/>
        <v/>
      </c>
      <c r="G58" s="44"/>
      <c r="H58" s="43"/>
      <c r="I58" s="44">
        <f t="shared" si="3"/>
        <v>0</v>
      </c>
      <c r="J58" s="45" t="str">
        <f t="shared" si="2"/>
        <v/>
      </c>
    </row>
    <row r="59" spans="1:10" x14ac:dyDescent="0.3">
      <c r="A59" s="54" t="s">
        <v>145</v>
      </c>
      <c r="B59" s="43" t="s">
        <v>348</v>
      </c>
      <c r="C59" s="44">
        <f>+IF(LOWER(AMS!$B$1)=LOWER(Mapping!A59),1,0)</f>
        <v>0</v>
      </c>
      <c r="D59" s="45" t="str">
        <f t="shared" si="1"/>
        <v/>
      </c>
      <c r="G59" s="44"/>
      <c r="H59" s="43"/>
      <c r="I59" s="44">
        <f t="shared" si="3"/>
        <v>0</v>
      </c>
      <c r="J59" s="45" t="str">
        <f t="shared" si="2"/>
        <v/>
      </c>
    </row>
    <row r="60" spans="1:10" x14ac:dyDescent="0.3">
      <c r="A60" s="55" t="s">
        <v>146</v>
      </c>
      <c r="B60" s="43" t="s">
        <v>348</v>
      </c>
      <c r="C60" s="44">
        <f>+IF(LOWER(AMS!$B$1)=LOWER(Mapping!A60),1,0)</f>
        <v>0</v>
      </c>
      <c r="D60" s="45" t="str">
        <f t="shared" si="1"/>
        <v/>
      </c>
      <c r="G60" s="44"/>
      <c r="H60" s="43"/>
      <c r="I60" s="44">
        <f t="shared" si="3"/>
        <v>0</v>
      </c>
      <c r="J60" s="45" t="str">
        <f t="shared" si="2"/>
        <v/>
      </c>
    </row>
    <row r="61" spans="1:10" x14ac:dyDescent="0.3">
      <c r="A61" s="56" t="s">
        <v>147</v>
      </c>
      <c r="B61" s="43" t="s">
        <v>348</v>
      </c>
      <c r="C61" s="44">
        <f>+IF(LOWER(AMS!$B$1)=LOWER(Mapping!A61),1,0)</f>
        <v>0</v>
      </c>
      <c r="D61" s="45" t="str">
        <f t="shared" si="1"/>
        <v/>
      </c>
      <c r="G61" s="44"/>
      <c r="H61" s="43"/>
      <c r="I61" s="44">
        <f t="shared" si="3"/>
        <v>0</v>
      </c>
      <c r="J61" s="45" t="str">
        <f t="shared" si="2"/>
        <v/>
      </c>
    </row>
    <row r="62" spans="1:10" x14ac:dyDescent="0.3">
      <c r="A62" s="56" t="s">
        <v>148</v>
      </c>
      <c r="B62" s="43" t="s">
        <v>348</v>
      </c>
      <c r="C62" s="44">
        <f>+IF(LOWER(AMS!$B$1)=LOWER(Mapping!A62),1,0)</f>
        <v>0</v>
      </c>
      <c r="D62" s="45" t="str">
        <f t="shared" si="1"/>
        <v/>
      </c>
      <c r="G62" s="44"/>
      <c r="H62" s="43"/>
      <c r="I62" s="44">
        <f t="shared" si="3"/>
        <v>0</v>
      </c>
      <c r="J62" s="45" t="str">
        <f t="shared" si="2"/>
        <v/>
      </c>
    </row>
    <row r="63" spans="1:10" x14ac:dyDescent="0.3">
      <c r="A63" s="56" t="s">
        <v>149</v>
      </c>
      <c r="B63" s="43" t="s">
        <v>348</v>
      </c>
      <c r="C63" s="44">
        <f>+IF(LOWER(AMS!$B$1)=LOWER(Mapping!A63),1,0)</f>
        <v>0</v>
      </c>
      <c r="D63" s="45" t="str">
        <f t="shared" si="1"/>
        <v/>
      </c>
      <c r="G63" s="44"/>
      <c r="H63" s="43"/>
      <c r="I63" s="44">
        <f t="shared" si="3"/>
        <v>0</v>
      </c>
      <c r="J63" s="45" t="str">
        <f t="shared" si="2"/>
        <v/>
      </c>
    </row>
    <row r="64" spans="1:10" x14ac:dyDescent="0.3">
      <c r="A64" s="56" t="s">
        <v>43</v>
      </c>
      <c r="B64" s="43" t="s">
        <v>346</v>
      </c>
      <c r="C64" s="44">
        <f>+IF(LOWER(AMS!$B$1)=LOWER(Mapping!A64),1,0)</f>
        <v>0</v>
      </c>
      <c r="D64" s="45" t="str">
        <f t="shared" si="1"/>
        <v/>
      </c>
      <c r="G64" s="44"/>
      <c r="H64" s="43"/>
      <c r="I64" s="44">
        <f t="shared" si="3"/>
        <v>0</v>
      </c>
      <c r="J64" s="45" t="str">
        <f t="shared" si="2"/>
        <v/>
      </c>
    </row>
    <row r="65" spans="1:10" x14ac:dyDescent="0.3">
      <c r="A65" s="55" t="s">
        <v>150</v>
      </c>
      <c r="B65" s="43" t="s">
        <v>348</v>
      </c>
      <c r="C65" s="44">
        <f>+IF(LOWER(AMS!$B$1)=LOWER(Mapping!A65),1,0)</f>
        <v>0</v>
      </c>
      <c r="D65" s="45" t="str">
        <f t="shared" si="1"/>
        <v/>
      </c>
      <c r="G65" s="44"/>
      <c r="H65" s="43"/>
      <c r="I65" s="44">
        <f t="shared" si="3"/>
        <v>0</v>
      </c>
      <c r="J65" s="45" t="str">
        <f t="shared" si="2"/>
        <v/>
      </c>
    </row>
    <row r="66" spans="1:10" x14ac:dyDescent="0.3">
      <c r="A66" s="55" t="s">
        <v>31</v>
      </c>
      <c r="B66" s="43" t="s">
        <v>346</v>
      </c>
      <c r="C66" s="44">
        <f>+IF(LOWER(AMS!$B$1)=LOWER(Mapping!A66),1,0)</f>
        <v>0</v>
      </c>
      <c r="D66" s="45" t="str">
        <f t="shared" si="1"/>
        <v/>
      </c>
      <c r="G66" s="44"/>
      <c r="H66" s="43"/>
      <c r="I66" s="44">
        <f t="shared" si="3"/>
        <v>0</v>
      </c>
      <c r="J66" s="45" t="str">
        <f t="shared" si="2"/>
        <v/>
      </c>
    </row>
    <row r="67" spans="1:10" x14ac:dyDescent="0.3">
      <c r="A67" s="55" t="s">
        <v>151</v>
      </c>
      <c r="B67" s="43" t="s">
        <v>348</v>
      </c>
      <c r="C67" s="44">
        <f>+IF(LOWER(AMS!$B$1)=LOWER(Mapping!A67),1,0)</f>
        <v>0</v>
      </c>
      <c r="D67" s="45" t="str">
        <f t="shared" si="1"/>
        <v/>
      </c>
      <c r="G67" s="44"/>
      <c r="H67" s="43"/>
      <c r="I67" s="44">
        <f t="shared" si="3"/>
        <v>0</v>
      </c>
      <c r="J67" s="45" t="str">
        <f t="shared" si="2"/>
        <v/>
      </c>
    </row>
    <row r="68" spans="1:10" x14ac:dyDescent="0.3">
      <c r="A68" s="55" t="s">
        <v>33</v>
      </c>
      <c r="B68" s="43" t="s">
        <v>346</v>
      </c>
      <c r="C68" s="44">
        <f>+IF(LOWER(AMS!$B$1)=LOWER(Mapping!A68),1,0)</f>
        <v>0</v>
      </c>
      <c r="D68" s="45" t="str">
        <f t="shared" si="1"/>
        <v/>
      </c>
      <c r="G68" s="44"/>
      <c r="H68" s="43"/>
      <c r="I68" s="44">
        <f t="shared" ref="I68:I100" si="4">+COUNTIF($D$4:$D$499,"="&amp;G68)</f>
        <v>0</v>
      </c>
      <c r="J68" s="45" t="str">
        <f t="shared" si="2"/>
        <v/>
      </c>
    </row>
    <row r="69" spans="1:10" x14ac:dyDescent="0.3">
      <c r="A69" s="55" t="s">
        <v>44</v>
      </c>
      <c r="B69" s="43" t="s">
        <v>346</v>
      </c>
      <c r="C69" s="44">
        <f>+IF(LOWER(AMS!$B$1)=LOWER(Mapping!A69),1,0)</f>
        <v>0</v>
      </c>
      <c r="D69" s="45" t="str">
        <f t="shared" ref="D69:D132" si="5">+IF(C69=1,B69,"")</f>
        <v/>
      </c>
      <c r="G69" s="44"/>
      <c r="H69" s="43"/>
      <c r="I69" s="44">
        <f t="shared" si="4"/>
        <v>0</v>
      </c>
      <c r="J69" s="45" t="str">
        <f t="shared" ref="J69:J100" si="6">+IF(I69=1,H69,"")</f>
        <v/>
      </c>
    </row>
    <row r="70" spans="1:10" x14ac:dyDescent="0.3">
      <c r="A70" s="55" t="s">
        <v>152</v>
      </c>
      <c r="B70" s="43" t="s">
        <v>348</v>
      </c>
      <c r="C70" s="44">
        <f>+IF(LOWER(AMS!$B$1)=LOWER(Mapping!A70),1,0)</f>
        <v>0</v>
      </c>
      <c r="D70" s="45" t="str">
        <f t="shared" si="5"/>
        <v/>
      </c>
      <c r="G70" s="44"/>
      <c r="H70" s="43"/>
      <c r="I70" s="44">
        <f t="shared" si="4"/>
        <v>0</v>
      </c>
      <c r="J70" s="45" t="str">
        <f t="shared" si="6"/>
        <v/>
      </c>
    </row>
    <row r="71" spans="1:10" x14ac:dyDescent="0.3">
      <c r="A71" s="55" t="s">
        <v>101</v>
      </c>
      <c r="B71" s="43" t="s">
        <v>349</v>
      </c>
      <c r="C71" s="44">
        <f>+IF(LOWER(AMS!$B$1)=LOWER(Mapping!A71),1,0)</f>
        <v>0</v>
      </c>
      <c r="D71" s="45" t="str">
        <f t="shared" si="5"/>
        <v/>
      </c>
      <c r="G71" s="44"/>
      <c r="H71" s="43"/>
      <c r="I71" s="44">
        <f t="shared" si="4"/>
        <v>0</v>
      </c>
      <c r="J71" s="45" t="str">
        <f t="shared" si="6"/>
        <v/>
      </c>
    </row>
    <row r="72" spans="1:10" x14ac:dyDescent="0.3">
      <c r="A72" s="57" t="s">
        <v>153</v>
      </c>
      <c r="B72" s="43" t="s">
        <v>348</v>
      </c>
      <c r="C72" s="44">
        <f>+IF(LOWER(AMS!$B$1)=LOWER(Mapping!A72),1,0)</f>
        <v>0</v>
      </c>
      <c r="D72" s="45" t="str">
        <f t="shared" si="5"/>
        <v/>
      </c>
      <c r="G72" s="44"/>
      <c r="H72" s="43"/>
      <c r="I72" s="44">
        <f t="shared" si="4"/>
        <v>0</v>
      </c>
      <c r="J72" s="45" t="str">
        <f t="shared" si="6"/>
        <v/>
      </c>
    </row>
    <row r="73" spans="1:10" x14ac:dyDescent="0.3">
      <c r="A73" s="57" t="s">
        <v>154</v>
      </c>
      <c r="B73" s="43" t="s">
        <v>348</v>
      </c>
      <c r="C73" s="44">
        <f>+IF(LOWER(AMS!$B$1)=LOWER(Mapping!A73),1,0)</f>
        <v>0</v>
      </c>
      <c r="D73" s="45" t="str">
        <f t="shared" si="5"/>
        <v/>
      </c>
      <c r="G73" s="44"/>
      <c r="H73" s="43"/>
      <c r="I73" s="44">
        <f t="shared" si="4"/>
        <v>0</v>
      </c>
      <c r="J73" s="45" t="str">
        <f t="shared" si="6"/>
        <v/>
      </c>
    </row>
    <row r="74" spans="1:10" x14ac:dyDescent="0.3">
      <c r="A74" s="57" t="s">
        <v>155</v>
      </c>
      <c r="B74" s="43" t="s">
        <v>348</v>
      </c>
      <c r="C74" s="44">
        <f>+IF(LOWER(AMS!$B$1)=LOWER(Mapping!A74),1,0)</f>
        <v>0</v>
      </c>
      <c r="D74" s="45" t="str">
        <f t="shared" si="5"/>
        <v/>
      </c>
      <c r="G74" s="44"/>
      <c r="H74" s="43"/>
      <c r="I74" s="44">
        <f t="shared" si="4"/>
        <v>0</v>
      </c>
      <c r="J74" s="45" t="str">
        <f t="shared" si="6"/>
        <v/>
      </c>
    </row>
    <row r="75" spans="1:10" x14ac:dyDescent="0.3">
      <c r="A75" s="57" t="s">
        <v>156</v>
      </c>
      <c r="B75" s="43" t="s">
        <v>348</v>
      </c>
      <c r="C75" s="44">
        <f>+IF(LOWER(AMS!$B$1)=LOWER(Mapping!A75),1,0)</f>
        <v>0</v>
      </c>
      <c r="D75" s="45" t="str">
        <f t="shared" si="5"/>
        <v/>
      </c>
      <c r="G75" s="44"/>
      <c r="H75" s="43"/>
      <c r="I75" s="44">
        <f t="shared" si="4"/>
        <v>0</v>
      </c>
      <c r="J75" s="45" t="str">
        <f t="shared" si="6"/>
        <v/>
      </c>
    </row>
    <row r="76" spans="1:10" x14ac:dyDescent="0.3">
      <c r="A76" s="57" t="s">
        <v>34</v>
      </c>
      <c r="B76" s="43" t="s">
        <v>346</v>
      </c>
      <c r="C76" s="44">
        <f>+IF(LOWER(AMS!$B$1)=LOWER(Mapping!A76),1,0)</f>
        <v>0</v>
      </c>
      <c r="D76" s="45" t="str">
        <f t="shared" si="5"/>
        <v/>
      </c>
      <c r="G76" s="44"/>
      <c r="H76" s="43"/>
      <c r="I76" s="44">
        <f t="shared" si="4"/>
        <v>0</v>
      </c>
      <c r="J76" s="45" t="str">
        <f t="shared" si="6"/>
        <v/>
      </c>
    </row>
    <row r="77" spans="1:10" x14ac:dyDescent="0.3">
      <c r="A77" s="57" t="s">
        <v>157</v>
      </c>
      <c r="B77" s="43" t="s">
        <v>348</v>
      </c>
      <c r="C77" s="44">
        <f>+IF(LOWER(AMS!$B$1)=LOWER(Mapping!A77),1,0)</f>
        <v>0</v>
      </c>
      <c r="D77" s="45" t="str">
        <f t="shared" si="5"/>
        <v/>
      </c>
      <c r="G77" s="44"/>
      <c r="H77" s="43"/>
      <c r="I77" s="44">
        <f t="shared" si="4"/>
        <v>0</v>
      </c>
      <c r="J77" s="45" t="str">
        <f t="shared" si="6"/>
        <v/>
      </c>
    </row>
    <row r="78" spans="1:10" x14ac:dyDescent="0.3">
      <c r="A78" s="57" t="s">
        <v>158</v>
      </c>
      <c r="B78" s="43" t="s">
        <v>348</v>
      </c>
      <c r="C78" s="44">
        <f>+IF(LOWER(AMS!$B$1)=LOWER(Mapping!A78),1,0)</f>
        <v>0</v>
      </c>
      <c r="D78" s="45" t="str">
        <f t="shared" si="5"/>
        <v/>
      </c>
      <c r="G78" s="44"/>
      <c r="H78" s="43"/>
      <c r="I78" s="44">
        <f t="shared" si="4"/>
        <v>0</v>
      </c>
      <c r="J78" s="45" t="str">
        <f t="shared" si="6"/>
        <v/>
      </c>
    </row>
    <row r="79" spans="1:10" x14ac:dyDescent="0.3">
      <c r="A79" s="57" t="s">
        <v>159</v>
      </c>
      <c r="B79" s="43" t="s">
        <v>348</v>
      </c>
      <c r="C79" s="44">
        <f>+IF(LOWER(AMS!$B$1)=LOWER(Mapping!A79),1,0)</f>
        <v>0</v>
      </c>
      <c r="D79" s="45" t="str">
        <f t="shared" si="5"/>
        <v/>
      </c>
      <c r="G79" s="44"/>
      <c r="H79" s="43"/>
      <c r="I79" s="44">
        <f t="shared" si="4"/>
        <v>0</v>
      </c>
      <c r="J79" s="45" t="str">
        <f t="shared" si="6"/>
        <v/>
      </c>
    </row>
    <row r="80" spans="1:10" x14ac:dyDescent="0.3">
      <c r="A80" s="57" t="s">
        <v>47</v>
      </c>
      <c r="B80" s="43" t="s">
        <v>346</v>
      </c>
      <c r="C80" s="44">
        <f>+IF(LOWER(AMS!$B$1)=LOWER(Mapping!A80),1,0)</f>
        <v>0</v>
      </c>
      <c r="D80" s="45" t="str">
        <f t="shared" si="5"/>
        <v/>
      </c>
      <c r="G80" s="44"/>
      <c r="H80" s="43"/>
      <c r="I80" s="44">
        <f t="shared" si="4"/>
        <v>0</v>
      </c>
      <c r="J80" s="45" t="str">
        <f t="shared" si="6"/>
        <v/>
      </c>
    </row>
    <row r="81" spans="1:10" x14ac:dyDescent="0.3">
      <c r="A81" s="57" t="s">
        <v>160</v>
      </c>
      <c r="B81" s="43" t="s">
        <v>348</v>
      </c>
      <c r="C81" s="44">
        <f>+IF(LOWER(AMS!$B$1)=LOWER(Mapping!A81),1,0)</f>
        <v>0</v>
      </c>
      <c r="D81" s="45" t="str">
        <f t="shared" si="5"/>
        <v/>
      </c>
      <c r="G81" s="44"/>
      <c r="H81" s="43"/>
      <c r="I81" s="44">
        <f t="shared" si="4"/>
        <v>0</v>
      </c>
      <c r="J81" s="45" t="str">
        <f t="shared" si="6"/>
        <v/>
      </c>
    </row>
    <row r="82" spans="1:10" x14ac:dyDescent="0.3">
      <c r="A82" s="57" t="s">
        <v>161</v>
      </c>
      <c r="B82" s="43" t="s">
        <v>348</v>
      </c>
      <c r="C82" s="44">
        <f>+IF(LOWER(AMS!$B$1)=LOWER(Mapping!A82),1,0)</f>
        <v>0</v>
      </c>
      <c r="D82" s="45" t="str">
        <f t="shared" si="5"/>
        <v/>
      </c>
      <c r="G82" s="44"/>
      <c r="H82" s="43"/>
      <c r="I82" s="44">
        <f t="shared" si="4"/>
        <v>0</v>
      </c>
      <c r="J82" s="45" t="str">
        <f t="shared" si="6"/>
        <v/>
      </c>
    </row>
    <row r="83" spans="1:10" x14ac:dyDescent="0.3">
      <c r="A83" s="57" t="s">
        <v>162</v>
      </c>
      <c r="B83" s="43" t="s">
        <v>348</v>
      </c>
      <c r="C83" s="44">
        <f>+IF(LOWER(AMS!$B$1)=LOWER(Mapping!A83),1,0)</f>
        <v>0</v>
      </c>
      <c r="D83" s="45" t="str">
        <f t="shared" si="5"/>
        <v/>
      </c>
      <c r="G83" s="44"/>
      <c r="H83" s="43"/>
      <c r="I83" s="44">
        <f t="shared" si="4"/>
        <v>0</v>
      </c>
      <c r="J83" s="45" t="str">
        <f t="shared" si="6"/>
        <v/>
      </c>
    </row>
    <row r="84" spans="1:10" x14ac:dyDescent="0.3">
      <c r="A84" s="57" t="s">
        <v>163</v>
      </c>
      <c r="B84" s="43" t="s">
        <v>348</v>
      </c>
      <c r="C84" s="44">
        <f>+IF(LOWER(AMS!$B$1)=LOWER(Mapping!A84),1,0)</f>
        <v>0</v>
      </c>
      <c r="D84" s="45" t="str">
        <f t="shared" si="5"/>
        <v/>
      </c>
      <c r="G84" s="44"/>
      <c r="H84" s="43"/>
      <c r="I84" s="44">
        <f t="shared" si="4"/>
        <v>0</v>
      </c>
      <c r="J84" s="45" t="str">
        <f t="shared" si="6"/>
        <v/>
      </c>
    </row>
    <row r="85" spans="1:10" x14ac:dyDescent="0.3">
      <c r="A85" s="57" t="s">
        <v>164</v>
      </c>
      <c r="B85" s="43" t="s">
        <v>348</v>
      </c>
      <c r="C85" s="44">
        <f>+IF(LOWER(AMS!$B$1)=LOWER(Mapping!A85),1,0)</f>
        <v>0</v>
      </c>
      <c r="D85" s="45" t="str">
        <f t="shared" si="5"/>
        <v/>
      </c>
      <c r="G85" s="44"/>
      <c r="H85" s="43"/>
      <c r="I85" s="44">
        <f t="shared" si="4"/>
        <v>0</v>
      </c>
      <c r="J85" s="45" t="str">
        <f t="shared" si="6"/>
        <v/>
      </c>
    </row>
    <row r="86" spans="1:10" x14ac:dyDescent="0.3">
      <c r="A86" s="57" t="s">
        <v>165</v>
      </c>
      <c r="B86" s="43" t="s">
        <v>348</v>
      </c>
      <c r="C86" s="44">
        <f>+IF(LOWER(AMS!$B$1)=LOWER(Mapping!A86),1,0)</f>
        <v>0</v>
      </c>
      <c r="D86" s="45" t="str">
        <f t="shared" si="5"/>
        <v/>
      </c>
      <c r="G86" s="44"/>
      <c r="H86" s="43"/>
      <c r="I86" s="44">
        <f t="shared" si="4"/>
        <v>0</v>
      </c>
      <c r="J86" s="45" t="str">
        <f t="shared" si="6"/>
        <v/>
      </c>
    </row>
    <row r="87" spans="1:10" x14ac:dyDescent="0.3">
      <c r="A87" s="57" t="s">
        <v>166</v>
      </c>
      <c r="B87" s="43" t="s">
        <v>348</v>
      </c>
      <c r="C87" s="44">
        <f>+IF(LOWER(AMS!$B$1)=LOWER(Mapping!A87),1,0)</f>
        <v>0</v>
      </c>
      <c r="D87" s="45" t="str">
        <f t="shared" si="5"/>
        <v/>
      </c>
      <c r="G87" s="44"/>
      <c r="H87" s="43"/>
      <c r="I87" s="44">
        <f t="shared" si="4"/>
        <v>0</v>
      </c>
      <c r="J87" s="45" t="str">
        <f t="shared" si="6"/>
        <v/>
      </c>
    </row>
    <row r="88" spans="1:10" x14ac:dyDescent="0.3">
      <c r="A88" s="57" t="s">
        <v>85</v>
      </c>
      <c r="B88" s="43" t="s">
        <v>348</v>
      </c>
      <c r="C88" s="44">
        <f>+IF(LOWER(AMS!$B$1)=LOWER(Mapping!A88),1,0)</f>
        <v>0</v>
      </c>
      <c r="D88" s="45" t="str">
        <f t="shared" si="5"/>
        <v/>
      </c>
      <c r="G88" s="44"/>
      <c r="H88" s="43"/>
      <c r="I88" s="44">
        <f t="shared" si="4"/>
        <v>0</v>
      </c>
      <c r="J88" s="45" t="str">
        <f t="shared" si="6"/>
        <v/>
      </c>
    </row>
    <row r="89" spans="1:10" x14ac:dyDescent="0.3">
      <c r="A89" s="57" t="s">
        <v>167</v>
      </c>
      <c r="B89" s="43" t="s">
        <v>348</v>
      </c>
      <c r="C89" s="44">
        <f>+IF(LOWER(AMS!$B$1)=LOWER(Mapping!A89),1,0)</f>
        <v>0</v>
      </c>
      <c r="D89" s="45" t="str">
        <f t="shared" si="5"/>
        <v/>
      </c>
      <c r="G89" s="44"/>
      <c r="H89" s="43"/>
      <c r="I89" s="44">
        <f t="shared" si="4"/>
        <v>0</v>
      </c>
      <c r="J89" s="45" t="str">
        <f t="shared" si="6"/>
        <v/>
      </c>
    </row>
    <row r="90" spans="1:10" x14ac:dyDescent="0.3">
      <c r="A90" s="57" t="s">
        <v>168</v>
      </c>
      <c r="B90" s="43" t="s">
        <v>348</v>
      </c>
      <c r="C90" s="44">
        <f>+IF(LOWER(AMS!$B$1)=LOWER(Mapping!A90),1,0)</f>
        <v>0</v>
      </c>
      <c r="D90" s="45" t="str">
        <f t="shared" si="5"/>
        <v/>
      </c>
      <c r="G90" s="44"/>
      <c r="H90" s="43"/>
      <c r="I90" s="44">
        <f t="shared" si="4"/>
        <v>0</v>
      </c>
      <c r="J90" s="45" t="str">
        <f t="shared" si="6"/>
        <v/>
      </c>
    </row>
    <row r="91" spans="1:10" x14ac:dyDescent="0.3">
      <c r="A91" s="57" t="s">
        <v>91</v>
      </c>
      <c r="B91" s="43" t="s">
        <v>348</v>
      </c>
      <c r="C91" s="44">
        <f>+IF(LOWER(AMS!$B$1)=LOWER(Mapping!A91),1,0)</f>
        <v>0</v>
      </c>
      <c r="D91" s="45" t="str">
        <f t="shared" si="5"/>
        <v/>
      </c>
      <c r="G91" s="44"/>
      <c r="H91" s="43"/>
      <c r="I91" s="44">
        <f t="shared" si="4"/>
        <v>0</v>
      </c>
      <c r="J91" s="45" t="str">
        <f t="shared" si="6"/>
        <v/>
      </c>
    </row>
    <row r="92" spans="1:10" x14ac:dyDescent="0.3">
      <c r="A92" s="57" t="s">
        <v>169</v>
      </c>
      <c r="B92" s="43" t="s">
        <v>348</v>
      </c>
      <c r="C92" s="44">
        <f>+IF(LOWER(AMS!$B$1)=LOWER(Mapping!A92),1,0)</f>
        <v>0</v>
      </c>
      <c r="D92" s="45" t="str">
        <f t="shared" si="5"/>
        <v/>
      </c>
      <c r="G92" s="44"/>
      <c r="H92" s="43"/>
      <c r="I92" s="44">
        <f t="shared" si="4"/>
        <v>0</v>
      </c>
      <c r="J92" s="45" t="str">
        <f t="shared" si="6"/>
        <v/>
      </c>
    </row>
    <row r="93" spans="1:10" x14ac:dyDescent="0.3">
      <c r="A93" s="57" t="s">
        <v>170</v>
      </c>
      <c r="B93" s="43" t="s">
        <v>348</v>
      </c>
      <c r="C93" s="44">
        <f>+IF(LOWER(AMS!$B$1)=LOWER(Mapping!A93),1,0)</f>
        <v>0</v>
      </c>
      <c r="D93" s="45" t="str">
        <f t="shared" si="5"/>
        <v/>
      </c>
      <c r="G93" s="44"/>
      <c r="H93" s="43"/>
      <c r="I93" s="44">
        <f t="shared" si="4"/>
        <v>0</v>
      </c>
      <c r="J93" s="45" t="str">
        <f t="shared" si="6"/>
        <v/>
      </c>
    </row>
    <row r="94" spans="1:10" x14ac:dyDescent="0.3">
      <c r="A94" s="57" t="s">
        <v>171</v>
      </c>
      <c r="B94" s="43" t="s">
        <v>348</v>
      </c>
      <c r="C94" s="44">
        <f>+IF(LOWER(AMS!$B$1)=LOWER(Mapping!A94),1,0)</f>
        <v>0</v>
      </c>
      <c r="D94" s="45" t="str">
        <f t="shared" si="5"/>
        <v/>
      </c>
      <c r="G94" s="44"/>
      <c r="H94" s="43"/>
      <c r="I94" s="44">
        <f t="shared" si="4"/>
        <v>0</v>
      </c>
      <c r="J94" s="45" t="str">
        <f t="shared" si="6"/>
        <v/>
      </c>
    </row>
    <row r="95" spans="1:10" x14ac:dyDescent="0.3">
      <c r="A95" s="57" t="s">
        <v>172</v>
      </c>
      <c r="B95" s="43" t="s">
        <v>348</v>
      </c>
      <c r="C95" s="44">
        <f>+IF(LOWER(AMS!$B$1)=LOWER(Mapping!A95),1,0)</f>
        <v>0</v>
      </c>
      <c r="D95" s="45" t="str">
        <f t="shared" si="5"/>
        <v/>
      </c>
      <c r="G95" s="44"/>
      <c r="H95" s="43"/>
      <c r="I95" s="44">
        <f t="shared" si="4"/>
        <v>0</v>
      </c>
      <c r="J95" s="45" t="str">
        <f t="shared" si="6"/>
        <v/>
      </c>
    </row>
    <row r="96" spans="1:10" x14ac:dyDescent="0.3">
      <c r="A96" s="57" t="s">
        <v>173</v>
      </c>
      <c r="B96" s="43" t="s">
        <v>348</v>
      </c>
      <c r="C96" s="44">
        <f>+IF(LOWER(AMS!$B$1)=LOWER(Mapping!A96),1,0)</f>
        <v>0</v>
      </c>
      <c r="D96" s="45" t="str">
        <f t="shared" si="5"/>
        <v/>
      </c>
      <c r="G96" s="44"/>
      <c r="H96" s="43"/>
      <c r="I96" s="44">
        <f t="shared" si="4"/>
        <v>0</v>
      </c>
      <c r="J96" s="45" t="str">
        <f t="shared" si="6"/>
        <v/>
      </c>
    </row>
    <row r="97" spans="1:10" x14ac:dyDescent="0.3">
      <c r="A97" s="55" t="s">
        <v>174</v>
      </c>
      <c r="B97" s="43" t="s">
        <v>348</v>
      </c>
      <c r="C97" s="44">
        <f>+IF(LOWER(AMS!$B$1)=LOWER(Mapping!A97),1,0)</f>
        <v>0</v>
      </c>
      <c r="D97" s="45" t="str">
        <f t="shared" si="5"/>
        <v/>
      </c>
      <c r="G97" s="44"/>
      <c r="H97" s="43"/>
      <c r="I97" s="44">
        <f t="shared" si="4"/>
        <v>0</v>
      </c>
      <c r="J97" s="45" t="str">
        <f t="shared" si="6"/>
        <v/>
      </c>
    </row>
    <row r="98" spans="1:10" x14ac:dyDescent="0.3">
      <c r="A98" s="55" t="s">
        <v>175</v>
      </c>
      <c r="B98" s="43" t="s">
        <v>348</v>
      </c>
      <c r="C98" s="44">
        <f>+IF(LOWER(AMS!$B$1)=LOWER(Mapping!A98),1,0)</f>
        <v>0</v>
      </c>
      <c r="D98" s="45" t="str">
        <f t="shared" si="5"/>
        <v/>
      </c>
      <c r="G98" s="44"/>
      <c r="H98" s="43"/>
      <c r="I98" s="44">
        <f t="shared" si="4"/>
        <v>0</v>
      </c>
      <c r="J98" s="45" t="str">
        <f t="shared" si="6"/>
        <v/>
      </c>
    </row>
    <row r="99" spans="1:10" x14ac:dyDescent="0.3">
      <c r="A99" s="55" t="s">
        <v>176</v>
      </c>
      <c r="B99" s="43" t="s">
        <v>348</v>
      </c>
      <c r="C99" s="44">
        <f>+IF(LOWER(AMS!$B$1)=LOWER(Mapping!A99),1,0)</f>
        <v>0</v>
      </c>
      <c r="D99" s="45" t="str">
        <f t="shared" si="5"/>
        <v/>
      </c>
      <c r="G99" s="44"/>
      <c r="H99" s="43"/>
      <c r="I99" s="44">
        <f t="shared" si="4"/>
        <v>0</v>
      </c>
      <c r="J99" s="45" t="str">
        <f t="shared" si="6"/>
        <v/>
      </c>
    </row>
    <row r="100" spans="1:10" ht="15" thickBot="1" x14ac:dyDescent="0.35">
      <c r="A100" s="46" t="s">
        <v>48</v>
      </c>
      <c r="B100" s="43" t="s">
        <v>346</v>
      </c>
      <c r="C100" s="44">
        <f>+IF(LOWER(AMS!$B$1)=LOWER(Mapping!A100),1,0)</f>
        <v>0</v>
      </c>
      <c r="D100" s="45" t="str">
        <f t="shared" si="5"/>
        <v/>
      </c>
      <c r="G100" s="47"/>
      <c r="H100" s="48"/>
      <c r="I100" s="47">
        <f t="shared" si="4"/>
        <v>0</v>
      </c>
      <c r="J100" s="49" t="str">
        <f t="shared" si="6"/>
        <v/>
      </c>
    </row>
    <row r="101" spans="1:10" x14ac:dyDescent="0.3">
      <c r="A101" s="46" t="s">
        <v>35</v>
      </c>
      <c r="B101" s="43" t="s">
        <v>346</v>
      </c>
      <c r="C101" s="44">
        <f>+IF(LOWER(AMS!$B$1)=LOWER(Mapping!A101),1,0)</f>
        <v>0</v>
      </c>
      <c r="D101" s="45" t="str">
        <f t="shared" si="5"/>
        <v/>
      </c>
    </row>
    <row r="102" spans="1:10" x14ac:dyDescent="0.3">
      <c r="A102" s="57" t="s">
        <v>177</v>
      </c>
      <c r="B102" s="43" t="s">
        <v>348</v>
      </c>
      <c r="C102" s="44">
        <f>+IF(LOWER(AMS!$B$1)=LOWER(Mapping!A102),1,0)</f>
        <v>0</v>
      </c>
      <c r="D102" s="45" t="str">
        <f t="shared" si="5"/>
        <v/>
      </c>
    </row>
    <row r="103" spans="1:10" x14ac:dyDescent="0.3">
      <c r="A103" s="57" t="s">
        <v>37</v>
      </c>
      <c r="B103" s="43" t="s">
        <v>346</v>
      </c>
      <c r="C103" s="44">
        <f>+IF(LOWER(AMS!$B$1)=LOWER(Mapping!A103),1,0)</f>
        <v>0</v>
      </c>
      <c r="D103" s="45" t="str">
        <f t="shared" si="5"/>
        <v/>
      </c>
    </row>
    <row r="104" spans="1:10" x14ac:dyDescent="0.3">
      <c r="A104" s="57" t="s">
        <v>49</v>
      </c>
      <c r="B104" s="43" t="s">
        <v>346</v>
      </c>
      <c r="C104" s="44">
        <f>+IF(LOWER(AMS!$B$1)=LOWER(Mapping!A104),1,0)</f>
        <v>0</v>
      </c>
      <c r="D104" s="45" t="str">
        <f t="shared" si="5"/>
        <v/>
      </c>
    </row>
    <row r="105" spans="1:10" x14ac:dyDescent="0.3">
      <c r="A105" s="57" t="s">
        <v>92</v>
      </c>
      <c r="B105" s="43" t="s">
        <v>348</v>
      </c>
      <c r="C105" s="44">
        <f>+IF(LOWER(AMS!$B$1)=LOWER(Mapping!A105),1,0)</f>
        <v>0</v>
      </c>
      <c r="D105" s="45" t="str">
        <f t="shared" si="5"/>
        <v/>
      </c>
      <c r="G105" t="s">
        <v>335</v>
      </c>
    </row>
    <row r="106" spans="1:10" x14ac:dyDescent="0.3">
      <c r="A106" s="57" t="s">
        <v>178</v>
      </c>
      <c r="B106" s="43" t="s">
        <v>348</v>
      </c>
      <c r="C106" s="44">
        <f>+IF(LOWER(AMS!$B$1)=LOWER(Mapping!A106),1,0)</f>
        <v>0</v>
      </c>
      <c r="D106" s="45" t="str">
        <f t="shared" si="5"/>
        <v/>
      </c>
      <c r="G106" t="s">
        <v>333</v>
      </c>
    </row>
    <row r="107" spans="1:10" x14ac:dyDescent="0.3">
      <c r="A107" s="57" t="s">
        <v>179</v>
      </c>
      <c r="B107" s="43" t="s">
        <v>348</v>
      </c>
      <c r="C107" s="44">
        <f>+IF(LOWER(AMS!$B$1)=LOWER(Mapping!A107),1,0)</f>
        <v>0</v>
      </c>
      <c r="D107" s="45" t="str">
        <f t="shared" si="5"/>
        <v/>
      </c>
      <c r="G107" t="s">
        <v>334</v>
      </c>
    </row>
    <row r="108" spans="1:10" x14ac:dyDescent="0.3">
      <c r="A108" s="57" t="s">
        <v>180</v>
      </c>
      <c r="B108" s="43" t="s">
        <v>348</v>
      </c>
      <c r="C108" s="44">
        <f>+IF(LOWER(AMS!$B$1)=LOWER(Mapping!A108),1,0)</f>
        <v>0</v>
      </c>
      <c r="D108" s="45" t="str">
        <f t="shared" si="5"/>
        <v/>
      </c>
    </row>
    <row r="109" spans="1:10" x14ac:dyDescent="0.3">
      <c r="A109" s="57" t="s">
        <v>181</v>
      </c>
      <c r="B109" s="43" t="s">
        <v>348</v>
      </c>
      <c r="C109" s="44">
        <f>+IF(LOWER(AMS!$B$1)=LOWER(Mapping!A109),1,0)</f>
        <v>0</v>
      </c>
      <c r="D109" s="45" t="str">
        <f t="shared" si="5"/>
        <v/>
      </c>
    </row>
    <row r="110" spans="1:10" x14ac:dyDescent="0.3">
      <c r="A110" s="57" t="s">
        <v>182</v>
      </c>
      <c r="B110" s="43" t="s">
        <v>348</v>
      </c>
      <c r="C110" s="44">
        <f>+IF(LOWER(AMS!$B$1)=LOWER(Mapping!A110),1,0)</f>
        <v>0</v>
      </c>
      <c r="D110" s="45" t="str">
        <f t="shared" si="5"/>
        <v/>
      </c>
    </row>
    <row r="111" spans="1:10" x14ac:dyDescent="0.3">
      <c r="A111" s="57" t="s">
        <v>183</v>
      </c>
      <c r="B111" s="43" t="s">
        <v>348</v>
      </c>
      <c r="C111" s="44">
        <f>+IF(LOWER(AMS!$B$1)=LOWER(Mapping!A111),1,0)</f>
        <v>0</v>
      </c>
      <c r="D111" s="45" t="str">
        <f t="shared" si="5"/>
        <v/>
      </c>
    </row>
    <row r="112" spans="1:10" x14ac:dyDescent="0.3">
      <c r="A112" s="57" t="s">
        <v>39</v>
      </c>
      <c r="B112" s="43" t="s">
        <v>346</v>
      </c>
      <c r="C112" s="44">
        <f>+IF(LOWER(AMS!$B$1)=LOWER(Mapping!A112),1,0)</f>
        <v>0</v>
      </c>
      <c r="D112" s="45" t="str">
        <f t="shared" si="5"/>
        <v/>
      </c>
    </row>
    <row r="113" spans="1:4" x14ac:dyDescent="0.3">
      <c r="A113" s="46" t="s">
        <v>50</v>
      </c>
      <c r="B113" s="43" t="s">
        <v>346</v>
      </c>
      <c r="C113" s="44">
        <f>+IF(LOWER(AMS!$B$1)=LOWER(Mapping!A113),1,0)</f>
        <v>0</v>
      </c>
      <c r="D113" s="45" t="str">
        <f t="shared" si="5"/>
        <v/>
      </c>
    </row>
    <row r="114" spans="1:4" x14ac:dyDescent="0.3">
      <c r="A114" s="46" t="s">
        <v>184</v>
      </c>
      <c r="B114" s="43" t="s">
        <v>348</v>
      </c>
      <c r="C114" s="44">
        <f>+IF(LOWER(AMS!$B$1)=LOWER(Mapping!A114),1,0)</f>
        <v>0</v>
      </c>
      <c r="D114" s="45" t="str">
        <f t="shared" si="5"/>
        <v/>
      </c>
    </row>
    <row r="115" spans="1:4" x14ac:dyDescent="0.3">
      <c r="A115" s="46" t="s">
        <v>94</v>
      </c>
      <c r="B115" s="43" t="s">
        <v>348</v>
      </c>
      <c r="C115" s="44">
        <f>+IF(LOWER(AMS!$B$1)=LOWER(Mapping!A115),1,0)</f>
        <v>0</v>
      </c>
      <c r="D115" s="45" t="str">
        <f t="shared" si="5"/>
        <v/>
      </c>
    </row>
    <row r="116" spans="1:4" x14ac:dyDescent="0.3">
      <c r="A116" s="46" t="s">
        <v>185</v>
      </c>
      <c r="B116" s="43" t="s">
        <v>348</v>
      </c>
      <c r="C116" s="44">
        <f>+IF(LOWER(AMS!$B$1)=LOWER(Mapping!A116),1,0)</f>
        <v>0</v>
      </c>
      <c r="D116" s="45" t="str">
        <f t="shared" si="5"/>
        <v/>
      </c>
    </row>
    <row r="117" spans="1:4" x14ac:dyDescent="0.3">
      <c r="A117" s="46" t="s">
        <v>186</v>
      </c>
      <c r="B117" s="43" t="s">
        <v>348</v>
      </c>
      <c r="C117" s="44">
        <f>+IF(LOWER(AMS!$B$1)=LOWER(Mapping!A117),1,0)</f>
        <v>0</v>
      </c>
      <c r="D117" s="45" t="str">
        <f t="shared" si="5"/>
        <v/>
      </c>
    </row>
    <row r="118" spans="1:4" x14ac:dyDescent="0.3">
      <c r="A118" s="46" t="s">
        <v>93</v>
      </c>
      <c r="B118" s="43" t="s">
        <v>348</v>
      </c>
      <c r="C118" s="44">
        <f>+IF(LOWER(AMS!$B$1)=LOWER(Mapping!A118),1,0)</f>
        <v>0</v>
      </c>
      <c r="D118" s="45" t="str">
        <f t="shared" si="5"/>
        <v/>
      </c>
    </row>
    <row r="119" spans="1:4" x14ac:dyDescent="0.3">
      <c r="A119" s="46" t="s">
        <v>187</v>
      </c>
      <c r="B119" s="43" t="s">
        <v>348</v>
      </c>
      <c r="C119" s="44">
        <f>+IF(LOWER(AMS!$B$1)=LOWER(Mapping!A119),1,0)</f>
        <v>0</v>
      </c>
      <c r="D119" s="45" t="str">
        <f t="shared" si="5"/>
        <v/>
      </c>
    </row>
    <row r="120" spans="1:4" x14ac:dyDescent="0.3">
      <c r="A120" s="46" t="s">
        <v>188</v>
      </c>
      <c r="B120" s="43" t="s">
        <v>348</v>
      </c>
      <c r="C120" s="44">
        <f>+IF(LOWER(AMS!$B$1)=LOWER(Mapping!A120),1,0)</f>
        <v>0</v>
      </c>
      <c r="D120" s="45" t="str">
        <f t="shared" si="5"/>
        <v/>
      </c>
    </row>
    <row r="121" spans="1:4" x14ac:dyDescent="0.3">
      <c r="A121" s="46" t="s">
        <v>189</v>
      </c>
      <c r="B121" s="43" t="s">
        <v>348</v>
      </c>
      <c r="C121" s="44">
        <f>+IF(LOWER(AMS!$B$1)=LOWER(Mapping!A121),1,0)</f>
        <v>0</v>
      </c>
      <c r="D121" s="45" t="str">
        <f t="shared" si="5"/>
        <v/>
      </c>
    </row>
    <row r="122" spans="1:4" x14ac:dyDescent="0.3">
      <c r="A122" s="46" t="s">
        <v>190</v>
      </c>
      <c r="B122" s="43" t="s">
        <v>348</v>
      </c>
      <c r="C122" s="44">
        <f>+IF(LOWER(AMS!$B$1)=LOWER(Mapping!A122),1,0)</f>
        <v>0</v>
      </c>
      <c r="D122" s="45" t="str">
        <f t="shared" si="5"/>
        <v/>
      </c>
    </row>
    <row r="123" spans="1:4" x14ac:dyDescent="0.3">
      <c r="A123" s="46" t="s">
        <v>191</v>
      </c>
      <c r="B123" s="43" t="s">
        <v>348</v>
      </c>
      <c r="C123" s="44">
        <f>+IF(LOWER(AMS!$B$1)=LOWER(Mapping!A123),1,0)</f>
        <v>0</v>
      </c>
      <c r="D123" s="45" t="str">
        <f t="shared" si="5"/>
        <v/>
      </c>
    </row>
    <row r="124" spans="1:4" x14ac:dyDescent="0.3">
      <c r="A124" s="46" t="s">
        <v>192</v>
      </c>
      <c r="B124" s="43" t="s">
        <v>348</v>
      </c>
      <c r="C124" s="44">
        <f>+IF(LOWER(AMS!$B$1)=LOWER(Mapping!A124),1,0)</f>
        <v>0</v>
      </c>
      <c r="D124" s="45" t="str">
        <f t="shared" si="5"/>
        <v/>
      </c>
    </row>
    <row r="125" spans="1:4" x14ac:dyDescent="0.3">
      <c r="A125" s="46" t="s">
        <v>193</v>
      </c>
      <c r="B125" s="43" t="s">
        <v>348</v>
      </c>
      <c r="C125" s="44">
        <f>+IF(LOWER(AMS!$B$1)=LOWER(Mapping!A125),1,0)</f>
        <v>0</v>
      </c>
      <c r="D125" s="45" t="str">
        <f t="shared" si="5"/>
        <v/>
      </c>
    </row>
    <row r="126" spans="1:4" x14ac:dyDescent="0.3">
      <c r="A126" s="46" t="s">
        <v>84</v>
      </c>
      <c r="B126" s="43" t="s">
        <v>348</v>
      </c>
      <c r="C126" s="44">
        <f>+IF(LOWER(AMS!$B$1)=LOWER(Mapping!A126),1,0)</f>
        <v>0</v>
      </c>
      <c r="D126" s="45" t="str">
        <f t="shared" si="5"/>
        <v/>
      </c>
    </row>
    <row r="127" spans="1:4" x14ac:dyDescent="0.3">
      <c r="A127" s="46" t="s">
        <v>194</v>
      </c>
      <c r="B127" s="43" t="s">
        <v>348</v>
      </c>
      <c r="C127" s="44">
        <f>+IF(LOWER(AMS!$B$1)=LOWER(Mapping!A127),1,0)</f>
        <v>0</v>
      </c>
      <c r="D127" s="45" t="str">
        <f t="shared" si="5"/>
        <v/>
      </c>
    </row>
    <row r="128" spans="1:4" x14ac:dyDescent="0.3">
      <c r="A128" s="46" t="s">
        <v>52</v>
      </c>
      <c r="B128" s="43" t="s">
        <v>346</v>
      </c>
      <c r="C128" s="44">
        <f>+IF(LOWER(AMS!$B$1)=LOWER(Mapping!A128),1,0)</f>
        <v>0</v>
      </c>
      <c r="D128" s="45" t="str">
        <f t="shared" si="5"/>
        <v/>
      </c>
    </row>
    <row r="129" spans="1:4" x14ac:dyDescent="0.3">
      <c r="A129" s="46" t="s">
        <v>195</v>
      </c>
      <c r="B129" s="43" t="s">
        <v>348</v>
      </c>
      <c r="C129" s="44">
        <f>+IF(LOWER(AMS!$B$1)=LOWER(Mapping!A129),1,0)</f>
        <v>0</v>
      </c>
      <c r="D129" s="45" t="str">
        <f t="shared" si="5"/>
        <v/>
      </c>
    </row>
    <row r="130" spans="1:4" x14ac:dyDescent="0.3">
      <c r="A130" s="46" t="s">
        <v>196</v>
      </c>
      <c r="B130" s="43" t="s">
        <v>348</v>
      </c>
      <c r="C130" s="44">
        <f>+IF(LOWER(AMS!$B$1)=LOWER(Mapping!A130),1,0)</f>
        <v>0</v>
      </c>
      <c r="D130" s="45" t="str">
        <f t="shared" si="5"/>
        <v/>
      </c>
    </row>
    <row r="131" spans="1:4" x14ac:dyDescent="0.3">
      <c r="A131" s="46" t="s">
        <v>197</v>
      </c>
      <c r="B131" s="43" t="s">
        <v>348</v>
      </c>
      <c r="C131" s="44">
        <f>+IF(LOWER(AMS!$B$1)=LOWER(Mapping!A131),1,0)</f>
        <v>0</v>
      </c>
      <c r="D131" s="45" t="str">
        <f t="shared" si="5"/>
        <v/>
      </c>
    </row>
    <row r="132" spans="1:4" x14ac:dyDescent="0.3">
      <c r="A132" s="46" t="s">
        <v>198</v>
      </c>
      <c r="B132" s="43" t="s">
        <v>348</v>
      </c>
      <c r="C132" s="44">
        <f>+IF(LOWER(AMS!$B$1)=LOWER(Mapping!A132),1,0)</f>
        <v>0</v>
      </c>
      <c r="D132" s="45" t="str">
        <f t="shared" si="5"/>
        <v/>
      </c>
    </row>
    <row r="133" spans="1:4" x14ac:dyDescent="0.3">
      <c r="A133" s="46" t="s">
        <v>199</v>
      </c>
      <c r="B133" s="43" t="s">
        <v>348</v>
      </c>
      <c r="C133" s="44">
        <f>+IF(LOWER(AMS!$B$1)=LOWER(Mapping!A133),1,0)</f>
        <v>0</v>
      </c>
      <c r="D133" s="45" t="str">
        <f t="shared" ref="D133:D196" si="7">+IF(C133=1,B133,"")</f>
        <v/>
      </c>
    </row>
    <row r="134" spans="1:4" x14ac:dyDescent="0.3">
      <c r="A134" s="46" t="s">
        <v>53</v>
      </c>
      <c r="B134" s="43" t="s">
        <v>346</v>
      </c>
      <c r="C134" s="44">
        <f>+IF(LOWER(AMS!$B$1)=LOWER(Mapping!A134),1,0)</f>
        <v>0</v>
      </c>
      <c r="D134" s="45" t="str">
        <f t="shared" si="7"/>
        <v/>
      </c>
    </row>
    <row r="135" spans="1:4" x14ac:dyDescent="0.3">
      <c r="A135" s="46" t="s">
        <v>200</v>
      </c>
      <c r="B135" s="43" t="s">
        <v>348</v>
      </c>
      <c r="C135" s="44">
        <f>+IF(LOWER(AMS!$B$1)=LOWER(Mapping!A135),1,0)</f>
        <v>0</v>
      </c>
      <c r="D135" s="45" t="str">
        <f t="shared" si="7"/>
        <v/>
      </c>
    </row>
    <row r="136" spans="1:4" x14ac:dyDescent="0.3">
      <c r="A136" s="46" t="s">
        <v>55</v>
      </c>
      <c r="B136" s="43" t="s">
        <v>346</v>
      </c>
      <c r="C136" s="44">
        <f>+IF(LOWER(AMS!$B$1)=LOWER(Mapping!A136),1,0)</f>
        <v>0</v>
      </c>
      <c r="D136" s="45" t="str">
        <f t="shared" si="7"/>
        <v/>
      </c>
    </row>
    <row r="137" spans="1:4" x14ac:dyDescent="0.3">
      <c r="A137" s="46" t="s">
        <v>201</v>
      </c>
      <c r="B137" s="43" t="s">
        <v>348</v>
      </c>
      <c r="C137" s="44">
        <f>+IF(LOWER(AMS!$B$1)=LOWER(Mapping!A137),1,0)</f>
        <v>0</v>
      </c>
      <c r="D137" s="45" t="str">
        <f t="shared" si="7"/>
        <v/>
      </c>
    </row>
    <row r="138" spans="1:4" x14ac:dyDescent="0.3">
      <c r="A138" s="46" t="s">
        <v>202</v>
      </c>
      <c r="B138" s="43" t="s">
        <v>348</v>
      </c>
      <c r="C138" s="44">
        <f>+IF(LOWER(AMS!$B$1)=LOWER(Mapping!A138),1,0)</f>
        <v>0</v>
      </c>
      <c r="D138" s="45" t="str">
        <f t="shared" si="7"/>
        <v/>
      </c>
    </row>
    <row r="139" spans="1:4" x14ac:dyDescent="0.3">
      <c r="A139" s="46" t="s">
        <v>203</v>
      </c>
      <c r="B139" s="43" t="s">
        <v>348</v>
      </c>
      <c r="C139" s="44">
        <f>+IF(LOWER(AMS!$B$1)=LOWER(Mapping!A139),1,0)</f>
        <v>0</v>
      </c>
      <c r="D139" s="45" t="str">
        <f t="shared" si="7"/>
        <v/>
      </c>
    </row>
    <row r="140" spans="1:4" x14ac:dyDescent="0.3">
      <c r="A140" s="46" t="s">
        <v>97</v>
      </c>
      <c r="B140" s="43" t="s">
        <v>348</v>
      </c>
      <c r="C140" s="44">
        <f>+IF(LOWER(AMS!$B$1)=LOWER(Mapping!A140),1,0)</f>
        <v>0</v>
      </c>
      <c r="D140" s="45" t="str">
        <f t="shared" si="7"/>
        <v/>
      </c>
    </row>
    <row r="141" spans="1:4" x14ac:dyDescent="0.3">
      <c r="A141" s="46" t="s">
        <v>96</v>
      </c>
      <c r="B141" s="43" t="s">
        <v>348</v>
      </c>
      <c r="C141" s="44">
        <f>+IF(LOWER(AMS!$B$1)=LOWER(Mapping!A141),1,0)</f>
        <v>0</v>
      </c>
      <c r="D141" s="45" t="str">
        <f t="shared" si="7"/>
        <v/>
      </c>
    </row>
    <row r="142" spans="1:4" x14ac:dyDescent="0.3">
      <c r="A142" s="46" t="s">
        <v>204</v>
      </c>
      <c r="B142" s="43" t="s">
        <v>348</v>
      </c>
      <c r="C142" s="44">
        <f>+IF(LOWER(AMS!$B$1)=LOWER(Mapping!A142),1,0)</f>
        <v>0</v>
      </c>
      <c r="D142" s="45" t="str">
        <f t="shared" si="7"/>
        <v/>
      </c>
    </row>
    <row r="143" spans="1:4" x14ac:dyDescent="0.3">
      <c r="A143" s="46" t="s">
        <v>205</v>
      </c>
      <c r="B143" s="43" t="s">
        <v>348</v>
      </c>
      <c r="C143" s="44">
        <f>+IF(LOWER(AMS!$B$1)=LOWER(Mapping!A143),1,0)</f>
        <v>0</v>
      </c>
      <c r="D143" s="45" t="str">
        <f t="shared" si="7"/>
        <v/>
      </c>
    </row>
    <row r="144" spans="1:4" x14ac:dyDescent="0.3">
      <c r="A144" s="46" t="s">
        <v>206</v>
      </c>
      <c r="B144" s="43" t="s">
        <v>348</v>
      </c>
      <c r="C144" s="44">
        <f>+IF(LOWER(AMS!$B$1)=LOWER(Mapping!A144),1,0)</f>
        <v>0</v>
      </c>
      <c r="D144" s="45" t="str">
        <f t="shared" si="7"/>
        <v/>
      </c>
    </row>
    <row r="145" spans="1:4" x14ac:dyDescent="0.3">
      <c r="A145" s="46" t="s">
        <v>56</v>
      </c>
      <c r="B145" s="43" t="s">
        <v>346</v>
      </c>
      <c r="C145" s="44">
        <f>+IF(LOWER(AMS!$B$1)=LOWER(Mapping!A145),1,0)</f>
        <v>0</v>
      </c>
      <c r="D145" s="45" t="str">
        <f t="shared" si="7"/>
        <v/>
      </c>
    </row>
    <row r="146" spans="1:4" x14ac:dyDescent="0.3">
      <c r="A146" s="46" t="s">
        <v>207</v>
      </c>
      <c r="B146" s="43" t="s">
        <v>348</v>
      </c>
      <c r="C146" s="44">
        <f>+IF(LOWER(AMS!$B$1)=LOWER(Mapping!A146),1,0)</f>
        <v>0</v>
      </c>
      <c r="D146" s="45" t="str">
        <f t="shared" si="7"/>
        <v/>
      </c>
    </row>
    <row r="147" spans="1:4" x14ac:dyDescent="0.3">
      <c r="A147" s="46" t="s">
        <v>208</v>
      </c>
      <c r="B147" s="43" t="s">
        <v>348</v>
      </c>
      <c r="C147" s="44">
        <f>+IF(LOWER(AMS!$B$1)=LOWER(Mapping!A147),1,0)</f>
        <v>0</v>
      </c>
      <c r="D147" s="45" t="str">
        <f t="shared" si="7"/>
        <v/>
      </c>
    </row>
    <row r="148" spans="1:4" x14ac:dyDescent="0.3">
      <c r="A148" s="57" t="s">
        <v>209</v>
      </c>
      <c r="B148" s="43" t="s">
        <v>348</v>
      </c>
      <c r="C148" s="44">
        <f>+IF(LOWER(AMS!$B$1)=LOWER(Mapping!A148),1,0)</f>
        <v>0</v>
      </c>
      <c r="D148" s="45" t="str">
        <f t="shared" si="7"/>
        <v/>
      </c>
    </row>
    <row r="149" spans="1:4" x14ac:dyDescent="0.3">
      <c r="A149" s="57" t="s">
        <v>210</v>
      </c>
      <c r="B149" s="43" t="s">
        <v>348</v>
      </c>
      <c r="C149" s="44">
        <f>+IF(LOWER(AMS!$B$1)=LOWER(Mapping!A149),1,0)</f>
        <v>0</v>
      </c>
      <c r="D149" s="45" t="str">
        <f t="shared" si="7"/>
        <v/>
      </c>
    </row>
    <row r="150" spans="1:4" x14ac:dyDescent="0.3">
      <c r="A150" s="57" t="s">
        <v>211</v>
      </c>
      <c r="B150" s="43" t="s">
        <v>348</v>
      </c>
      <c r="C150" s="44">
        <f>+IF(LOWER(AMS!$B$1)=LOWER(Mapping!A150),1,0)</f>
        <v>0</v>
      </c>
      <c r="D150" s="45" t="str">
        <f t="shared" si="7"/>
        <v/>
      </c>
    </row>
    <row r="151" spans="1:4" x14ac:dyDescent="0.3">
      <c r="A151" s="57" t="s">
        <v>38</v>
      </c>
      <c r="B151" s="43" t="s">
        <v>346</v>
      </c>
      <c r="C151" s="44">
        <f>+IF(LOWER(AMS!$B$1)=LOWER(Mapping!A151),1,0)</f>
        <v>0</v>
      </c>
      <c r="D151" s="45" t="str">
        <f t="shared" si="7"/>
        <v/>
      </c>
    </row>
    <row r="152" spans="1:4" x14ac:dyDescent="0.3">
      <c r="A152" s="57" t="s">
        <v>212</v>
      </c>
      <c r="B152" s="43" t="s">
        <v>348</v>
      </c>
      <c r="C152" s="44">
        <f>+IF(LOWER(AMS!$B$1)=LOWER(Mapping!A152),1,0)</f>
        <v>0</v>
      </c>
      <c r="D152" s="45" t="str">
        <f t="shared" si="7"/>
        <v/>
      </c>
    </row>
    <row r="153" spans="1:4" x14ac:dyDescent="0.3">
      <c r="A153" s="57" t="s">
        <v>213</v>
      </c>
      <c r="B153" s="43" t="s">
        <v>348</v>
      </c>
      <c r="C153" s="44">
        <f>+IF(LOWER(AMS!$B$1)=LOWER(Mapping!A153),1,0)</f>
        <v>0</v>
      </c>
      <c r="D153" s="45" t="str">
        <f t="shared" si="7"/>
        <v/>
      </c>
    </row>
    <row r="154" spans="1:4" x14ac:dyDescent="0.3">
      <c r="A154" s="57" t="s">
        <v>214</v>
      </c>
      <c r="B154" s="43" t="s">
        <v>348</v>
      </c>
      <c r="C154" s="44">
        <f>+IF(LOWER(AMS!$B$1)=LOWER(Mapping!A154),1,0)</f>
        <v>0</v>
      </c>
      <c r="D154" s="45" t="str">
        <f t="shared" si="7"/>
        <v/>
      </c>
    </row>
    <row r="155" spans="1:4" x14ac:dyDescent="0.3">
      <c r="A155" s="57" t="s">
        <v>215</v>
      </c>
      <c r="B155" s="42" t="s">
        <v>348</v>
      </c>
      <c r="C155" s="44">
        <f>+IF(LOWER(AMS!$B$1)=LOWER(Mapping!A155),1,0)</f>
        <v>0</v>
      </c>
      <c r="D155" s="45" t="str">
        <f t="shared" si="7"/>
        <v/>
      </c>
    </row>
    <row r="156" spans="1:4" x14ac:dyDescent="0.3">
      <c r="A156" s="57" t="s">
        <v>216</v>
      </c>
      <c r="B156" s="42" t="s">
        <v>348</v>
      </c>
      <c r="C156" s="44">
        <f>+IF(LOWER(AMS!$B$1)=LOWER(Mapping!A156),1,0)</f>
        <v>0</v>
      </c>
      <c r="D156" s="45" t="str">
        <f t="shared" si="7"/>
        <v/>
      </c>
    </row>
    <row r="157" spans="1:4" x14ac:dyDescent="0.3">
      <c r="A157" s="57" t="s">
        <v>217</v>
      </c>
      <c r="B157" s="42" t="s">
        <v>348</v>
      </c>
      <c r="C157" s="44">
        <f>+IF(LOWER(AMS!$B$1)=LOWER(Mapping!A157),1,0)</f>
        <v>0</v>
      </c>
      <c r="D157" s="45" t="str">
        <f t="shared" si="7"/>
        <v/>
      </c>
    </row>
    <row r="158" spans="1:4" x14ac:dyDescent="0.3">
      <c r="A158" s="44" t="s">
        <v>218</v>
      </c>
      <c r="B158" s="42" t="s">
        <v>348</v>
      </c>
      <c r="C158" s="44">
        <f>+IF(LOWER(AMS!$B$1)=LOWER(Mapping!A158),1,0)</f>
        <v>0</v>
      </c>
      <c r="D158" s="45" t="str">
        <f t="shared" si="7"/>
        <v/>
      </c>
    </row>
    <row r="159" spans="1:4" x14ac:dyDescent="0.3">
      <c r="A159" s="57" t="s">
        <v>219</v>
      </c>
      <c r="B159" s="42" t="s">
        <v>348</v>
      </c>
      <c r="C159" s="44">
        <f>+IF(LOWER(AMS!$B$1)=LOWER(Mapping!A159),1,0)</f>
        <v>0</v>
      </c>
      <c r="D159" s="45" t="str">
        <f t="shared" si="7"/>
        <v/>
      </c>
    </row>
    <row r="160" spans="1:4" x14ac:dyDescent="0.3">
      <c r="A160" s="44" t="s">
        <v>220</v>
      </c>
      <c r="B160" s="42" t="s">
        <v>348</v>
      </c>
      <c r="C160" s="44">
        <f>+IF(LOWER(AMS!$B$1)=LOWER(Mapping!A160),1,0)</f>
        <v>0</v>
      </c>
      <c r="D160" s="45" t="str">
        <f t="shared" si="7"/>
        <v/>
      </c>
    </row>
    <row r="161" spans="1:4" x14ac:dyDescent="0.3">
      <c r="A161" s="44" t="s">
        <v>221</v>
      </c>
      <c r="B161" s="42" t="s">
        <v>348</v>
      </c>
      <c r="C161" s="44">
        <f>+IF(LOWER(AMS!$B$1)=LOWER(Mapping!A161),1,0)</f>
        <v>0</v>
      </c>
      <c r="D161" s="45" t="str">
        <f t="shared" si="7"/>
        <v/>
      </c>
    </row>
    <row r="162" spans="1:4" x14ac:dyDescent="0.3">
      <c r="A162" s="44" t="s">
        <v>222</v>
      </c>
      <c r="B162" s="42" t="s">
        <v>348</v>
      </c>
      <c r="C162" s="44">
        <f>+IF(LOWER(AMS!$B$1)=LOWER(Mapping!A162),1,0)</f>
        <v>0</v>
      </c>
      <c r="D162" s="45" t="str">
        <f t="shared" si="7"/>
        <v/>
      </c>
    </row>
    <row r="163" spans="1:4" x14ac:dyDescent="0.3">
      <c r="A163" s="44" t="s">
        <v>63</v>
      </c>
      <c r="B163" s="42" t="s">
        <v>346</v>
      </c>
      <c r="C163" s="44">
        <f>+IF(LOWER(AMS!$B$1)=LOWER(Mapping!A163),1,0)</f>
        <v>0</v>
      </c>
      <c r="D163" s="45" t="str">
        <f t="shared" si="7"/>
        <v/>
      </c>
    </row>
    <row r="164" spans="1:4" x14ac:dyDescent="0.3">
      <c r="A164" s="44" t="s">
        <v>57</v>
      </c>
      <c r="B164" s="42" t="s">
        <v>346</v>
      </c>
      <c r="C164" s="44">
        <f>+IF(LOWER(AMS!$B$1)=LOWER(Mapping!A164),1,0)</f>
        <v>0</v>
      </c>
      <c r="D164" s="45" t="str">
        <f t="shared" si="7"/>
        <v/>
      </c>
    </row>
    <row r="165" spans="1:4" x14ac:dyDescent="0.3">
      <c r="A165" s="44" t="s">
        <v>223</v>
      </c>
      <c r="B165" s="42" t="s">
        <v>348</v>
      </c>
      <c r="C165" s="44">
        <f>+IF(LOWER(AMS!$B$1)=LOWER(Mapping!A165),1,0)</f>
        <v>0</v>
      </c>
      <c r="D165" s="45" t="str">
        <f t="shared" si="7"/>
        <v/>
      </c>
    </row>
    <row r="166" spans="1:4" x14ac:dyDescent="0.3">
      <c r="A166" s="44" t="s">
        <v>224</v>
      </c>
      <c r="B166" s="42" t="s">
        <v>348</v>
      </c>
      <c r="C166" s="44">
        <f>+IF(LOWER(AMS!$B$1)=LOWER(Mapping!A166),1,0)</f>
        <v>0</v>
      </c>
      <c r="D166" s="45" t="str">
        <f t="shared" si="7"/>
        <v/>
      </c>
    </row>
    <row r="167" spans="1:4" x14ac:dyDescent="0.3">
      <c r="A167" s="44" t="s">
        <v>225</v>
      </c>
      <c r="B167" s="42" t="s">
        <v>348</v>
      </c>
      <c r="C167" s="44">
        <f>+IF(LOWER(AMS!$B$1)=LOWER(Mapping!A167),1,0)</f>
        <v>0</v>
      </c>
      <c r="D167" s="45" t="str">
        <f t="shared" si="7"/>
        <v/>
      </c>
    </row>
    <row r="168" spans="1:4" x14ac:dyDescent="0.3">
      <c r="A168" s="44" t="s">
        <v>86</v>
      </c>
      <c r="B168" s="42" t="s">
        <v>348</v>
      </c>
      <c r="C168" s="44">
        <f>+IF(LOWER(AMS!$B$1)=LOWER(Mapping!A168),1,0)</f>
        <v>0</v>
      </c>
      <c r="D168" s="45" t="str">
        <f t="shared" si="7"/>
        <v/>
      </c>
    </row>
    <row r="169" spans="1:4" x14ac:dyDescent="0.3">
      <c r="A169" s="44" t="s">
        <v>95</v>
      </c>
      <c r="B169" s="42" t="s">
        <v>348</v>
      </c>
      <c r="C169" s="44">
        <f>+IF(LOWER(AMS!$B$1)=LOWER(Mapping!A169),1,0)</f>
        <v>0</v>
      </c>
      <c r="D169" s="45" t="str">
        <f t="shared" si="7"/>
        <v/>
      </c>
    </row>
    <row r="170" spans="1:4" x14ac:dyDescent="0.3">
      <c r="A170" s="44" t="s">
        <v>226</v>
      </c>
      <c r="B170" s="42" t="s">
        <v>348</v>
      </c>
      <c r="C170" s="44">
        <f>+IF(LOWER(AMS!$B$1)=LOWER(Mapping!A170),1,0)</f>
        <v>0</v>
      </c>
      <c r="D170" s="45" t="str">
        <f t="shared" si="7"/>
        <v/>
      </c>
    </row>
    <row r="171" spans="1:4" x14ac:dyDescent="0.3">
      <c r="A171" s="44" t="s">
        <v>227</v>
      </c>
      <c r="B171" s="42" t="s">
        <v>348</v>
      </c>
      <c r="C171" s="44">
        <f>+IF(LOWER(AMS!$B$1)=LOWER(Mapping!A171),1,0)</f>
        <v>0</v>
      </c>
      <c r="D171" s="45" t="str">
        <f t="shared" si="7"/>
        <v/>
      </c>
    </row>
    <row r="172" spans="1:4" x14ac:dyDescent="0.3">
      <c r="A172" s="44" t="s">
        <v>59</v>
      </c>
      <c r="B172" s="42" t="s">
        <v>346</v>
      </c>
      <c r="C172" s="44">
        <f>+IF(LOWER(AMS!$B$1)=LOWER(Mapping!A172),1,0)</f>
        <v>0</v>
      </c>
      <c r="D172" s="45" t="str">
        <f t="shared" si="7"/>
        <v/>
      </c>
    </row>
    <row r="173" spans="1:4" x14ac:dyDescent="0.3">
      <c r="A173" s="44" t="s">
        <v>228</v>
      </c>
      <c r="B173" s="42" t="s">
        <v>348</v>
      </c>
      <c r="C173" s="44">
        <f>+IF(LOWER(AMS!$B$1)=LOWER(Mapping!A173),1,0)</f>
        <v>0</v>
      </c>
      <c r="D173" s="45" t="str">
        <f t="shared" si="7"/>
        <v/>
      </c>
    </row>
    <row r="174" spans="1:4" x14ac:dyDescent="0.3">
      <c r="A174" s="44" t="s">
        <v>229</v>
      </c>
      <c r="B174" s="42" t="s">
        <v>348</v>
      </c>
      <c r="C174" s="44">
        <f>+IF(LOWER(AMS!$B$1)=LOWER(Mapping!A174),1,0)</f>
        <v>0</v>
      </c>
      <c r="D174" s="45" t="str">
        <f t="shared" si="7"/>
        <v/>
      </c>
    </row>
    <row r="175" spans="1:4" x14ac:dyDescent="0.3">
      <c r="A175" s="44" t="s">
        <v>230</v>
      </c>
      <c r="B175" s="42" t="s">
        <v>348</v>
      </c>
      <c r="C175" s="44">
        <f>+IF(LOWER(AMS!$B$1)=LOWER(Mapping!A175),1,0)</f>
        <v>0</v>
      </c>
      <c r="D175" s="45" t="str">
        <f t="shared" si="7"/>
        <v/>
      </c>
    </row>
    <row r="176" spans="1:4" x14ac:dyDescent="0.3">
      <c r="A176" s="44" t="s">
        <v>98</v>
      </c>
      <c r="B176" s="42" t="s">
        <v>348</v>
      </c>
      <c r="C176" s="44">
        <f>+IF(LOWER(AMS!$B$1)=LOWER(Mapping!A176),1,0)</f>
        <v>0</v>
      </c>
      <c r="D176" s="45" t="str">
        <f t="shared" si="7"/>
        <v/>
      </c>
    </row>
    <row r="177" spans="1:4" x14ac:dyDescent="0.3">
      <c r="A177" s="44" t="s">
        <v>60</v>
      </c>
      <c r="B177" s="42" t="s">
        <v>346</v>
      </c>
      <c r="C177" s="44">
        <f>+IF(LOWER(AMS!$B$1)=LOWER(Mapping!A177),1,0)</f>
        <v>0</v>
      </c>
      <c r="D177" s="45" t="str">
        <f t="shared" si="7"/>
        <v/>
      </c>
    </row>
    <row r="178" spans="1:4" x14ac:dyDescent="0.3">
      <c r="A178" s="44" t="s">
        <v>32</v>
      </c>
      <c r="B178" s="42" t="s">
        <v>346</v>
      </c>
      <c r="C178" s="44">
        <f>+IF(LOWER(AMS!$B$1)=LOWER(Mapping!A178),1,0)</f>
        <v>0</v>
      </c>
      <c r="D178" s="45" t="str">
        <f t="shared" si="7"/>
        <v/>
      </c>
    </row>
    <row r="179" spans="1:4" x14ac:dyDescent="0.3">
      <c r="A179" s="44" t="s">
        <v>231</v>
      </c>
      <c r="B179" s="42" t="s">
        <v>348</v>
      </c>
      <c r="C179" s="44">
        <f>+IF(LOWER(AMS!$B$1)=LOWER(Mapping!A179),1,0)</f>
        <v>0</v>
      </c>
      <c r="D179" s="45" t="str">
        <f t="shared" si="7"/>
        <v/>
      </c>
    </row>
    <row r="180" spans="1:4" x14ac:dyDescent="0.3">
      <c r="A180" s="44" t="s">
        <v>232</v>
      </c>
      <c r="B180" s="42" t="s">
        <v>348</v>
      </c>
      <c r="C180" s="44">
        <f>+IF(LOWER(AMS!$B$1)=LOWER(Mapping!A180),1,0)</f>
        <v>0</v>
      </c>
      <c r="D180" s="45" t="str">
        <f t="shared" si="7"/>
        <v/>
      </c>
    </row>
    <row r="181" spans="1:4" x14ac:dyDescent="0.3">
      <c r="A181" s="44" t="s">
        <v>233</v>
      </c>
      <c r="B181" s="42" t="s">
        <v>348</v>
      </c>
      <c r="C181" s="44">
        <f>+IF(LOWER(AMS!$B$1)=LOWER(Mapping!A181),1,0)</f>
        <v>0</v>
      </c>
      <c r="D181" s="45" t="str">
        <f t="shared" si="7"/>
        <v/>
      </c>
    </row>
    <row r="182" spans="1:4" x14ac:dyDescent="0.3">
      <c r="A182" s="44" t="s">
        <v>62</v>
      </c>
      <c r="B182" s="42" t="s">
        <v>346</v>
      </c>
      <c r="C182" s="44">
        <f>+IF(LOWER(AMS!$B$1)=LOWER(Mapping!A182),1,0)</f>
        <v>0</v>
      </c>
      <c r="D182" s="45" t="str">
        <f t="shared" si="7"/>
        <v/>
      </c>
    </row>
    <row r="183" spans="1:4" x14ac:dyDescent="0.3">
      <c r="A183" s="44" t="s">
        <v>234</v>
      </c>
      <c r="B183" s="42" t="s">
        <v>348</v>
      </c>
      <c r="C183" s="44">
        <f>+IF(LOWER(AMS!$B$1)=LOWER(Mapping!A183),1,0)</f>
        <v>0</v>
      </c>
      <c r="D183" s="45" t="str">
        <f t="shared" si="7"/>
        <v/>
      </c>
    </row>
    <row r="184" spans="1:4" x14ac:dyDescent="0.3">
      <c r="A184" s="44" t="s">
        <v>235</v>
      </c>
      <c r="B184" s="42" t="s">
        <v>348</v>
      </c>
      <c r="C184" s="44">
        <f>+IF(LOWER(AMS!$B$1)=LOWER(Mapping!A184),1,0)</f>
        <v>0</v>
      </c>
      <c r="D184" s="45" t="str">
        <f t="shared" si="7"/>
        <v/>
      </c>
    </row>
    <row r="185" spans="1:4" x14ac:dyDescent="0.3">
      <c r="A185" s="44" t="s">
        <v>236</v>
      </c>
      <c r="B185" s="42" t="s">
        <v>348</v>
      </c>
      <c r="C185" s="44">
        <f>+IF(LOWER(AMS!$B$1)=LOWER(Mapping!A185),1,0)</f>
        <v>0</v>
      </c>
      <c r="D185" s="45" t="str">
        <f t="shared" si="7"/>
        <v/>
      </c>
    </row>
    <row r="186" spans="1:4" x14ac:dyDescent="0.3">
      <c r="A186" s="44" t="s">
        <v>237</v>
      </c>
      <c r="B186" s="42" t="s">
        <v>348</v>
      </c>
      <c r="C186" s="44">
        <f>+IF(LOWER(AMS!$B$1)=LOWER(Mapping!A186),1,0)</f>
        <v>0</v>
      </c>
      <c r="D186" s="45" t="str">
        <f t="shared" si="7"/>
        <v/>
      </c>
    </row>
    <row r="187" spans="1:4" x14ac:dyDescent="0.3">
      <c r="A187" s="44" t="s">
        <v>238</v>
      </c>
      <c r="B187" s="42" t="s">
        <v>348</v>
      </c>
      <c r="C187" s="44">
        <f>+IF(LOWER(AMS!$B$1)=LOWER(Mapping!A187),1,0)</f>
        <v>0</v>
      </c>
      <c r="D187" s="45" t="str">
        <f t="shared" si="7"/>
        <v/>
      </c>
    </row>
    <row r="188" spans="1:4" x14ac:dyDescent="0.3">
      <c r="A188" s="44" t="s">
        <v>239</v>
      </c>
      <c r="B188" s="42" t="s">
        <v>348</v>
      </c>
      <c r="C188" s="44">
        <f>+IF(LOWER(AMS!$B$1)=LOWER(Mapping!A188),1,0)</f>
        <v>0</v>
      </c>
      <c r="D188" s="45" t="str">
        <f t="shared" si="7"/>
        <v/>
      </c>
    </row>
    <row r="189" spans="1:4" x14ac:dyDescent="0.3">
      <c r="A189" s="44" t="s">
        <v>240</v>
      </c>
      <c r="B189" s="42" t="s">
        <v>348</v>
      </c>
      <c r="C189" s="44">
        <f>+IF(LOWER(AMS!$B$1)=LOWER(Mapping!A189),1,0)</f>
        <v>0</v>
      </c>
      <c r="D189" s="45" t="str">
        <f t="shared" si="7"/>
        <v/>
      </c>
    </row>
    <row r="190" spans="1:4" x14ac:dyDescent="0.3">
      <c r="A190" s="44" t="s">
        <v>241</v>
      </c>
      <c r="B190" s="42" t="s">
        <v>348</v>
      </c>
      <c r="C190" s="44">
        <f>+IF(LOWER(AMS!$B$1)=LOWER(Mapping!A190),1,0)</f>
        <v>0</v>
      </c>
      <c r="D190" s="45" t="str">
        <f t="shared" si="7"/>
        <v/>
      </c>
    </row>
    <row r="191" spans="1:4" x14ac:dyDescent="0.3">
      <c r="A191" s="44" t="s">
        <v>242</v>
      </c>
      <c r="B191" s="42" t="s">
        <v>348</v>
      </c>
      <c r="C191" s="44">
        <f>+IF(LOWER(AMS!$B$1)=LOWER(Mapping!A191),1,0)</f>
        <v>0</v>
      </c>
      <c r="D191" s="45" t="str">
        <f t="shared" si="7"/>
        <v/>
      </c>
    </row>
    <row r="192" spans="1:4" x14ac:dyDescent="0.3">
      <c r="A192" s="44" t="s">
        <v>243</v>
      </c>
      <c r="B192" s="42" t="s">
        <v>348</v>
      </c>
      <c r="C192" s="44">
        <f>+IF(LOWER(AMS!$B$1)=LOWER(Mapping!A192),1,0)</f>
        <v>0</v>
      </c>
      <c r="D192" s="45" t="str">
        <f t="shared" si="7"/>
        <v/>
      </c>
    </row>
    <row r="193" spans="1:4" x14ac:dyDescent="0.3">
      <c r="A193" s="44" t="s">
        <v>244</v>
      </c>
      <c r="B193" s="42" t="s">
        <v>349</v>
      </c>
      <c r="C193" s="44">
        <f>+IF(LOWER(AMS!$B$1)=LOWER(Mapping!A193),1,0)</f>
        <v>0</v>
      </c>
      <c r="D193" s="45" t="str">
        <f t="shared" si="7"/>
        <v/>
      </c>
    </row>
    <row r="194" spans="1:4" x14ac:dyDescent="0.3">
      <c r="A194" s="44" t="s">
        <v>245</v>
      </c>
      <c r="B194" s="42" t="s">
        <v>353</v>
      </c>
      <c r="C194" s="44">
        <f>+IF(LOWER(AMS!$B$1)=LOWER(Mapping!A194),1,0)</f>
        <v>0</v>
      </c>
      <c r="D194" s="45" t="str">
        <f t="shared" si="7"/>
        <v/>
      </c>
    </row>
    <row r="195" spans="1:4" x14ac:dyDescent="0.3">
      <c r="A195" s="44" t="s">
        <v>77</v>
      </c>
      <c r="B195" s="42" t="s">
        <v>347</v>
      </c>
      <c r="C195" s="44">
        <f>+IF(LOWER(AMS!$B$1)=LOWER(Mapping!A195),1,0)</f>
        <v>0</v>
      </c>
      <c r="D195" s="45" t="str">
        <f t="shared" si="7"/>
        <v/>
      </c>
    </row>
    <row r="196" spans="1:4" x14ac:dyDescent="0.3">
      <c r="A196" s="44" t="s">
        <v>246</v>
      </c>
      <c r="B196" s="42" t="s">
        <v>348</v>
      </c>
      <c r="C196" s="44">
        <f>+IF(LOWER(AMS!$B$1)=LOWER(Mapping!A196),1,0)</f>
        <v>0</v>
      </c>
      <c r="D196" s="45" t="str">
        <f t="shared" si="7"/>
        <v/>
      </c>
    </row>
    <row r="197" spans="1:4" x14ac:dyDescent="0.3">
      <c r="A197" s="44" t="s">
        <v>247</v>
      </c>
      <c r="B197" s="42" t="s">
        <v>348</v>
      </c>
      <c r="C197" s="44">
        <f>+IF(LOWER(AMS!$B$1)=LOWER(Mapping!A197),1,0)</f>
        <v>0</v>
      </c>
      <c r="D197" s="45" t="str">
        <f t="shared" ref="D197:D260" si="8">+IF(C197=1,B197,"")</f>
        <v/>
      </c>
    </row>
    <row r="198" spans="1:4" x14ac:dyDescent="0.3">
      <c r="A198" s="44" t="s">
        <v>248</v>
      </c>
      <c r="B198" s="42" t="s">
        <v>348</v>
      </c>
      <c r="C198" s="44">
        <f>+IF(LOWER(AMS!$B$1)=LOWER(Mapping!A198),1,0)</f>
        <v>0</v>
      </c>
      <c r="D198" s="45" t="str">
        <f t="shared" si="8"/>
        <v/>
      </c>
    </row>
    <row r="199" spans="1:4" x14ac:dyDescent="0.3">
      <c r="A199" s="44" t="s">
        <v>249</v>
      </c>
      <c r="B199" s="42" t="s">
        <v>348</v>
      </c>
      <c r="C199" s="44">
        <f>+IF(LOWER(AMS!$B$1)=LOWER(Mapping!A199),1,0)</f>
        <v>0</v>
      </c>
      <c r="D199" s="45" t="str">
        <f t="shared" si="8"/>
        <v/>
      </c>
    </row>
    <row r="200" spans="1:4" x14ac:dyDescent="0.3">
      <c r="A200" s="44" t="s">
        <v>250</v>
      </c>
      <c r="B200" s="42" t="s">
        <v>349</v>
      </c>
      <c r="C200" s="44">
        <f>+IF(LOWER(AMS!$B$1)=LOWER(Mapping!A200),1,0)</f>
        <v>0</v>
      </c>
      <c r="D200" s="45" t="str">
        <f t="shared" si="8"/>
        <v/>
      </c>
    </row>
    <row r="201" spans="1:4" x14ac:dyDescent="0.3">
      <c r="A201" s="44" t="s">
        <v>41</v>
      </c>
      <c r="B201" s="42" t="s">
        <v>346</v>
      </c>
      <c r="C201" s="44">
        <f>+IF(LOWER(AMS!$B$1)=LOWER(Mapping!A201),1,0)</f>
        <v>0</v>
      </c>
      <c r="D201" s="45" t="str">
        <f t="shared" si="8"/>
        <v/>
      </c>
    </row>
    <row r="202" spans="1:4" x14ac:dyDescent="0.3">
      <c r="A202" s="44" t="s">
        <v>66</v>
      </c>
      <c r="B202" s="42" t="s">
        <v>347</v>
      </c>
      <c r="C202" s="44">
        <f>+IF(LOWER(AMS!$B$1)=LOWER(Mapping!A202),1,0)</f>
        <v>0</v>
      </c>
      <c r="D202" s="45" t="str">
        <f t="shared" si="8"/>
        <v/>
      </c>
    </row>
    <row r="203" spans="1:4" x14ac:dyDescent="0.3">
      <c r="A203" s="44" t="s">
        <v>72</v>
      </c>
      <c r="B203" s="42" t="s">
        <v>347</v>
      </c>
      <c r="C203" s="44">
        <f>+IF(LOWER(AMS!$B$1)=LOWER(Mapping!A203),1,0)</f>
        <v>0</v>
      </c>
      <c r="D203" s="45" t="str">
        <f t="shared" si="8"/>
        <v/>
      </c>
    </row>
    <row r="204" spans="1:4" x14ac:dyDescent="0.3">
      <c r="A204" s="44" t="s">
        <v>81</v>
      </c>
      <c r="B204" s="42" t="s">
        <v>347</v>
      </c>
      <c r="C204" s="44">
        <f>+IF(LOWER(AMS!$B$1)=LOWER(Mapping!A204),1,0)</f>
        <v>0</v>
      </c>
      <c r="D204" s="45" t="str">
        <f t="shared" si="8"/>
        <v/>
      </c>
    </row>
    <row r="205" spans="1:4" x14ac:dyDescent="0.3">
      <c r="A205" s="44" t="s">
        <v>251</v>
      </c>
      <c r="B205" s="42" t="s">
        <v>349</v>
      </c>
      <c r="C205" s="44">
        <f>+IF(LOWER(AMS!$B$1)=LOWER(Mapping!A205),1,0)</f>
        <v>0</v>
      </c>
      <c r="D205" s="45" t="str">
        <f t="shared" si="8"/>
        <v/>
      </c>
    </row>
    <row r="206" spans="1:4" x14ac:dyDescent="0.3">
      <c r="A206" s="44" t="s">
        <v>252</v>
      </c>
      <c r="B206" s="42" t="s">
        <v>349</v>
      </c>
      <c r="C206" s="44">
        <f>+IF(LOWER(AMS!$B$1)=LOWER(Mapping!A206),1,0)</f>
        <v>0</v>
      </c>
      <c r="D206" s="45" t="str">
        <f t="shared" si="8"/>
        <v/>
      </c>
    </row>
    <row r="207" spans="1:4" x14ac:dyDescent="0.3">
      <c r="A207" s="44" t="s">
        <v>253</v>
      </c>
      <c r="B207" s="42" t="s">
        <v>348</v>
      </c>
      <c r="C207" s="44">
        <f>+IF(LOWER(AMS!$B$1)=LOWER(Mapping!A207),1,0)</f>
        <v>0</v>
      </c>
      <c r="D207" s="45" t="str">
        <f t="shared" si="8"/>
        <v/>
      </c>
    </row>
    <row r="208" spans="1:4" x14ac:dyDescent="0.3">
      <c r="A208" s="44" t="s">
        <v>254</v>
      </c>
      <c r="B208" s="42" t="s">
        <v>348</v>
      </c>
      <c r="C208" s="44">
        <f>+IF(LOWER(AMS!$B$1)=LOWER(Mapping!A208),1,0)</f>
        <v>0</v>
      </c>
      <c r="D208" s="45" t="str">
        <f t="shared" si="8"/>
        <v/>
      </c>
    </row>
    <row r="209" spans="1:4" x14ac:dyDescent="0.3">
      <c r="A209" s="44" t="s">
        <v>255</v>
      </c>
      <c r="B209" s="42" t="s">
        <v>348</v>
      </c>
      <c r="C209" s="44">
        <f>+IF(LOWER(AMS!$B$1)=LOWER(Mapping!A209),1,0)</f>
        <v>0</v>
      </c>
      <c r="D209" s="45" t="str">
        <f t="shared" si="8"/>
        <v/>
      </c>
    </row>
    <row r="210" spans="1:4" x14ac:dyDescent="0.3">
      <c r="A210" s="44" t="s">
        <v>256</v>
      </c>
      <c r="B210" s="42" t="s">
        <v>349</v>
      </c>
      <c r="C210" s="44">
        <f>+IF(LOWER(AMS!$B$1)=LOWER(Mapping!A210),1,0)</f>
        <v>0</v>
      </c>
      <c r="D210" s="45" t="str">
        <f t="shared" si="8"/>
        <v/>
      </c>
    </row>
    <row r="211" spans="1:4" x14ac:dyDescent="0.3">
      <c r="A211" s="44" t="s">
        <v>257</v>
      </c>
      <c r="B211" s="42" t="s">
        <v>349</v>
      </c>
      <c r="C211" s="44">
        <f>+IF(LOWER(AMS!$B$1)=LOWER(Mapping!A211),1,0)</f>
        <v>0</v>
      </c>
      <c r="D211" s="45" t="str">
        <f t="shared" si="8"/>
        <v/>
      </c>
    </row>
    <row r="212" spans="1:4" x14ac:dyDescent="0.3">
      <c r="A212" s="44" t="s">
        <v>258</v>
      </c>
      <c r="B212" s="42" t="s">
        <v>349</v>
      </c>
      <c r="C212" s="44">
        <f>+IF(LOWER(AMS!$B$1)=LOWER(Mapping!A212),1,0)</f>
        <v>0</v>
      </c>
      <c r="D212" s="45" t="str">
        <f t="shared" si="8"/>
        <v/>
      </c>
    </row>
    <row r="213" spans="1:4" x14ac:dyDescent="0.3">
      <c r="A213" s="44" t="s">
        <v>71</v>
      </c>
      <c r="B213" s="42" t="s">
        <v>347</v>
      </c>
      <c r="C213" s="44">
        <f>+IF(LOWER(AMS!$B$1)=LOWER(Mapping!A213),1,0)</f>
        <v>0</v>
      </c>
      <c r="D213" s="45" t="str">
        <f t="shared" si="8"/>
        <v/>
      </c>
    </row>
    <row r="214" spans="1:4" x14ac:dyDescent="0.3">
      <c r="A214" s="44" t="s">
        <v>73</v>
      </c>
      <c r="B214" s="42" t="s">
        <v>347</v>
      </c>
      <c r="C214" s="44">
        <f>+IF(LOWER(AMS!$B$1)=LOWER(Mapping!A214),1,0)</f>
        <v>0</v>
      </c>
      <c r="D214" s="45" t="str">
        <f t="shared" si="8"/>
        <v/>
      </c>
    </row>
    <row r="215" spans="1:4" x14ac:dyDescent="0.3">
      <c r="A215" s="44" t="s">
        <v>103</v>
      </c>
      <c r="B215" s="42" t="s">
        <v>349</v>
      </c>
      <c r="C215" s="44">
        <f>+IF(LOWER(AMS!$B$1)=LOWER(Mapping!A215),1,0)</f>
        <v>0</v>
      </c>
      <c r="D215" s="45" t="str">
        <f t="shared" si="8"/>
        <v/>
      </c>
    </row>
    <row r="216" spans="1:4" x14ac:dyDescent="0.3">
      <c r="A216" s="44" t="s">
        <v>99</v>
      </c>
      <c r="B216" s="42" t="s">
        <v>352</v>
      </c>
      <c r="C216" s="44">
        <f>+IF(LOWER(AMS!$B$1)=LOWER(Mapping!A216),1,0)</f>
        <v>0</v>
      </c>
      <c r="D216" s="45" t="str">
        <f t="shared" si="8"/>
        <v/>
      </c>
    </row>
    <row r="217" spans="1:4" x14ac:dyDescent="0.3">
      <c r="A217" s="44" t="s">
        <v>259</v>
      </c>
      <c r="B217" s="42" t="s">
        <v>349</v>
      </c>
      <c r="C217" s="44">
        <f>+IF(LOWER(AMS!$B$1)=LOWER(Mapping!A217),1,0)</f>
        <v>0</v>
      </c>
      <c r="D217" s="45" t="str">
        <f t="shared" si="8"/>
        <v/>
      </c>
    </row>
    <row r="218" spans="1:4" x14ac:dyDescent="0.3">
      <c r="A218" s="44" t="s">
        <v>260</v>
      </c>
      <c r="B218" s="42" t="s">
        <v>349</v>
      </c>
      <c r="C218" s="44">
        <f>+IF(LOWER(AMS!$B$1)=LOWER(Mapping!A218),1,0)</f>
        <v>0</v>
      </c>
      <c r="D218" s="45" t="str">
        <f t="shared" si="8"/>
        <v/>
      </c>
    </row>
    <row r="219" spans="1:4" x14ac:dyDescent="0.3">
      <c r="A219" s="44" t="s">
        <v>261</v>
      </c>
      <c r="B219" s="42" t="s">
        <v>349</v>
      </c>
      <c r="C219" s="44">
        <f>+IF(LOWER(AMS!$B$1)=LOWER(Mapping!A219),1,0)</f>
        <v>0</v>
      </c>
      <c r="D219" s="45" t="str">
        <f t="shared" si="8"/>
        <v/>
      </c>
    </row>
    <row r="220" spans="1:4" x14ac:dyDescent="0.3">
      <c r="A220" s="44" t="s">
        <v>262</v>
      </c>
      <c r="B220" s="42" t="s">
        <v>346</v>
      </c>
      <c r="C220" s="44">
        <f>+IF(LOWER(AMS!$B$1)=LOWER(Mapping!A220),1,0)</f>
        <v>0</v>
      </c>
      <c r="D220" s="45" t="str">
        <f t="shared" si="8"/>
        <v/>
      </c>
    </row>
    <row r="221" spans="1:4" x14ac:dyDescent="0.3">
      <c r="A221" s="44" t="s">
        <v>263</v>
      </c>
      <c r="B221" s="42" t="s">
        <v>350</v>
      </c>
      <c r="C221" s="44">
        <f>+IF(LOWER(AMS!$B$1)=LOWER(Mapping!A221),1,0)</f>
        <v>0</v>
      </c>
      <c r="D221" s="45" t="str">
        <f t="shared" si="8"/>
        <v/>
      </c>
    </row>
    <row r="222" spans="1:4" x14ac:dyDescent="0.3">
      <c r="A222" s="44" t="s">
        <v>264</v>
      </c>
      <c r="B222" s="42" t="s">
        <v>349</v>
      </c>
      <c r="C222" s="44">
        <f>+IF(LOWER(AMS!$B$1)=LOWER(Mapping!A222),1,0)</f>
        <v>0</v>
      </c>
      <c r="D222" s="45" t="str">
        <f t="shared" si="8"/>
        <v/>
      </c>
    </row>
    <row r="223" spans="1:4" x14ac:dyDescent="0.3">
      <c r="A223" s="44" t="s">
        <v>265</v>
      </c>
      <c r="B223" s="42" t="s">
        <v>348</v>
      </c>
      <c r="C223" s="44">
        <f>+IF(LOWER(AMS!$B$1)=LOWER(Mapping!A223),1,0)</f>
        <v>0</v>
      </c>
      <c r="D223" s="45" t="str">
        <f t="shared" si="8"/>
        <v/>
      </c>
    </row>
    <row r="224" spans="1:4" x14ac:dyDescent="0.3">
      <c r="A224" s="44" t="s">
        <v>266</v>
      </c>
      <c r="B224" s="42" t="s">
        <v>348</v>
      </c>
      <c r="C224" s="44">
        <f>+IF(LOWER(AMS!$B$1)=LOWER(Mapping!A224),1,0)</f>
        <v>0</v>
      </c>
      <c r="D224" s="45" t="str">
        <f t="shared" si="8"/>
        <v/>
      </c>
    </row>
    <row r="225" spans="1:4" x14ac:dyDescent="0.3">
      <c r="A225" s="44" t="s">
        <v>58</v>
      </c>
      <c r="B225" s="42" t="s">
        <v>346</v>
      </c>
      <c r="C225" s="44">
        <f>+IF(LOWER(AMS!$B$1)=LOWER(Mapping!A225),1,0)</f>
        <v>0</v>
      </c>
      <c r="D225" s="45" t="str">
        <f t="shared" si="8"/>
        <v/>
      </c>
    </row>
    <row r="226" spans="1:4" x14ac:dyDescent="0.3">
      <c r="A226" s="44" t="s">
        <v>267</v>
      </c>
      <c r="B226" s="42" t="s">
        <v>346</v>
      </c>
      <c r="C226" s="44">
        <f>+IF(LOWER(AMS!$B$1)=LOWER(Mapping!A226),1,0)</f>
        <v>0</v>
      </c>
      <c r="D226" s="45" t="str">
        <f t="shared" si="8"/>
        <v/>
      </c>
    </row>
    <row r="227" spans="1:4" x14ac:dyDescent="0.3">
      <c r="A227" s="44" t="s">
        <v>268</v>
      </c>
      <c r="B227" s="42" t="s">
        <v>348</v>
      </c>
      <c r="C227" s="44">
        <f>+IF(LOWER(AMS!$B$1)=LOWER(Mapping!A227),1,0)</f>
        <v>0</v>
      </c>
      <c r="D227" s="45" t="str">
        <f t="shared" si="8"/>
        <v/>
      </c>
    </row>
    <row r="228" spans="1:4" x14ac:dyDescent="0.3">
      <c r="A228" s="44" t="s">
        <v>46</v>
      </c>
      <c r="B228" s="42" t="s">
        <v>346</v>
      </c>
      <c r="C228" s="44">
        <f>+IF(LOWER(AMS!$B$1)=LOWER(Mapping!A228),1,0)</f>
        <v>0</v>
      </c>
      <c r="D228" s="45" t="str">
        <f t="shared" si="8"/>
        <v/>
      </c>
    </row>
    <row r="229" spans="1:4" x14ac:dyDescent="0.3">
      <c r="A229" s="44" t="s">
        <v>269</v>
      </c>
      <c r="B229" s="42" t="s">
        <v>350</v>
      </c>
      <c r="C229" s="44">
        <f>+IF(LOWER(AMS!$B$1)=LOWER(Mapping!A229),1,0)</f>
        <v>0</v>
      </c>
      <c r="D229" s="45" t="str">
        <f t="shared" si="8"/>
        <v/>
      </c>
    </row>
    <row r="230" spans="1:4" x14ac:dyDescent="0.3">
      <c r="A230" s="44" t="s">
        <v>270</v>
      </c>
      <c r="B230" s="42" t="s">
        <v>353</v>
      </c>
      <c r="C230" s="44">
        <f>+IF(LOWER(AMS!$B$1)=LOWER(Mapping!A230),1,0)</f>
        <v>0</v>
      </c>
      <c r="D230" s="45" t="str">
        <f t="shared" si="8"/>
        <v/>
      </c>
    </row>
    <row r="231" spans="1:4" x14ac:dyDescent="0.3">
      <c r="A231" s="44" t="s">
        <v>271</v>
      </c>
      <c r="B231" s="42" t="s">
        <v>348</v>
      </c>
      <c r="C231" s="44">
        <f>+IF(LOWER(AMS!$B$1)=LOWER(Mapping!A231),1,0)</f>
        <v>0</v>
      </c>
      <c r="D231" s="45" t="str">
        <f t="shared" si="8"/>
        <v/>
      </c>
    </row>
    <row r="232" spans="1:4" x14ac:dyDescent="0.3">
      <c r="A232" s="44" t="s">
        <v>272</v>
      </c>
      <c r="B232" s="42" t="s">
        <v>348</v>
      </c>
      <c r="C232" s="44">
        <f>+IF(LOWER(AMS!$B$1)=LOWER(Mapping!A232),1,0)</f>
        <v>0</v>
      </c>
      <c r="D232" s="45" t="str">
        <f t="shared" si="8"/>
        <v/>
      </c>
    </row>
    <row r="233" spans="1:4" x14ac:dyDescent="0.3">
      <c r="A233" s="44" t="s">
        <v>273</v>
      </c>
      <c r="B233" s="42" t="s">
        <v>348</v>
      </c>
      <c r="C233" s="44">
        <f>+IF(LOWER(AMS!$B$1)=LOWER(Mapping!A233),1,0)</f>
        <v>0</v>
      </c>
      <c r="D233" s="45" t="str">
        <f t="shared" si="8"/>
        <v/>
      </c>
    </row>
    <row r="234" spans="1:4" x14ac:dyDescent="0.3">
      <c r="A234" s="44" t="s">
        <v>274</v>
      </c>
      <c r="B234" s="42" t="s">
        <v>346</v>
      </c>
      <c r="C234" s="44">
        <f>+IF(LOWER(AMS!$B$1)=LOWER(Mapping!A234),1,0)</f>
        <v>0</v>
      </c>
      <c r="D234" s="45" t="str">
        <f t="shared" si="8"/>
        <v/>
      </c>
    </row>
    <row r="235" spans="1:4" x14ac:dyDescent="0.3">
      <c r="A235" s="44" t="s">
        <v>275</v>
      </c>
      <c r="B235" s="42" t="s">
        <v>348</v>
      </c>
      <c r="C235" s="44">
        <f>+IF(LOWER(AMS!$B$1)=LOWER(Mapping!A235),1,0)</f>
        <v>0</v>
      </c>
      <c r="D235" s="45" t="str">
        <f t="shared" si="8"/>
        <v/>
      </c>
    </row>
    <row r="236" spans="1:4" x14ac:dyDescent="0.3">
      <c r="A236" s="44" t="s">
        <v>276</v>
      </c>
      <c r="B236" s="42" t="s">
        <v>346</v>
      </c>
      <c r="C236" s="44">
        <f>+IF(LOWER(AMS!$B$1)=LOWER(Mapping!A236),1,0)</f>
        <v>0</v>
      </c>
      <c r="D236" s="45" t="str">
        <f t="shared" si="8"/>
        <v/>
      </c>
    </row>
    <row r="237" spans="1:4" x14ac:dyDescent="0.3">
      <c r="A237" s="44" t="s">
        <v>277</v>
      </c>
      <c r="B237" s="42" t="s">
        <v>353</v>
      </c>
      <c r="C237" s="44">
        <f>+IF(LOWER(AMS!$B$1)=LOWER(Mapping!A237),1,0)</f>
        <v>0</v>
      </c>
      <c r="D237" s="45" t="str">
        <f t="shared" si="8"/>
        <v/>
      </c>
    </row>
    <row r="238" spans="1:4" x14ac:dyDescent="0.3">
      <c r="A238" s="44" t="s">
        <v>278</v>
      </c>
      <c r="B238" s="42" t="s">
        <v>348</v>
      </c>
      <c r="C238" s="44">
        <f>+IF(LOWER(AMS!$B$1)=LOWER(Mapping!A238),1,0)</f>
        <v>0</v>
      </c>
      <c r="D238" s="45" t="str">
        <f t="shared" si="8"/>
        <v/>
      </c>
    </row>
    <row r="239" spans="1:4" x14ac:dyDescent="0.3">
      <c r="A239" s="44" t="s">
        <v>279</v>
      </c>
      <c r="B239" s="42" t="s">
        <v>348</v>
      </c>
      <c r="C239" s="44">
        <f>+IF(LOWER(AMS!$B$1)=LOWER(Mapping!A239),1,0)</f>
        <v>0</v>
      </c>
      <c r="D239" s="45" t="str">
        <f t="shared" si="8"/>
        <v/>
      </c>
    </row>
    <row r="240" spans="1:4" x14ac:dyDescent="0.3">
      <c r="A240" s="44" t="s">
        <v>280</v>
      </c>
      <c r="B240" s="42" t="s">
        <v>348</v>
      </c>
      <c r="C240" s="44">
        <f>+IF(LOWER(AMS!$B$1)=LOWER(Mapping!A240),1,0)</f>
        <v>0</v>
      </c>
      <c r="D240" s="45" t="str">
        <f t="shared" si="8"/>
        <v/>
      </c>
    </row>
    <row r="241" spans="1:4" x14ac:dyDescent="0.3">
      <c r="A241" s="44" t="s">
        <v>356</v>
      </c>
      <c r="B241" s="42" t="s">
        <v>354</v>
      </c>
      <c r="C241" s="44">
        <f>+IF(LOWER(AMS!$B$1)=LOWER(Mapping!A241),1,0)</f>
        <v>0</v>
      </c>
      <c r="D241" s="45" t="str">
        <f t="shared" si="8"/>
        <v/>
      </c>
    </row>
    <row r="242" spans="1:4" x14ac:dyDescent="0.3">
      <c r="A242" s="44" t="s">
        <v>281</v>
      </c>
      <c r="B242" s="42" t="s">
        <v>348</v>
      </c>
      <c r="C242" s="44">
        <f>+IF(LOWER(AMS!$B$1)=LOWER(Mapping!A242),1,0)</f>
        <v>0</v>
      </c>
      <c r="D242" s="45" t="str">
        <f t="shared" si="8"/>
        <v/>
      </c>
    </row>
    <row r="243" spans="1:4" x14ac:dyDescent="0.3">
      <c r="A243" s="44" t="s">
        <v>282</v>
      </c>
      <c r="B243" s="42" t="s">
        <v>348</v>
      </c>
      <c r="C243" s="44">
        <f>+IF(LOWER(AMS!$B$1)=LOWER(Mapping!A243),1,0)</f>
        <v>0</v>
      </c>
      <c r="D243" s="45" t="str">
        <f t="shared" si="8"/>
        <v/>
      </c>
    </row>
    <row r="244" spans="1:4" x14ac:dyDescent="0.3">
      <c r="A244" s="44" t="s">
        <v>283</v>
      </c>
      <c r="B244" s="42" t="s">
        <v>352</v>
      </c>
      <c r="C244" s="44">
        <f>+IF(LOWER(AMS!$B$1)=LOWER(Mapping!A244),1,0)</f>
        <v>0</v>
      </c>
      <c r="D244" s="45" t="str">
        <f t="shared" si="8"/>
        <v/>
      </c>
    </row>
    <row r="245" spans="1:4" x14ac:dyDescent="0.3">
      <c r="A245" s="44" t="s">
        <v>284</v>
      </c>
      <c r="B245" s="42" t="s">
        <v>348</v>
      </c>
      <c r="C245" s="44">
        <f>+IF(LOWER(AMS!$B$1)=LOWER(Mapping!A245),1,0)</f>
        <v>0</v>
      </c>
      <c r="D245" s="45" t="str">
        <f t="shared" si="8"/>
        <v/>
      </c>
    </row>
    <row r="246" spans="1:4" x14ac:dyDescent="0.3">
      <c r="A246" s="44" t="s">
        <v>285</v>
      </c>
      <c r="B246" s="42" t="s">
        <v>353</v>
      </c>
      <c r="C246" s="44">
        <f>+IF(LOWER(AMS!$B$1)=LOWER(Mapping!A246),1,0)</f>
        <v>0</v>
      </c>
      <c r="D246" s="45" t="str">
        <f t="shared" si="8"/>
        <v/>
      </c>
    </row>
    <row r="247" spans="1:4" x14ac:dyDescent="0.3">
      <c r="A247" s="44" t="s">
        <v>286</v>
      </c>
      <c r="B247" s="42" t="s">
        <v>348</v>
      </c>
      <c r="C247" s="44">
        <f>+IF(LOWER(AMS!$B$1)=LOWER(Mapping!A247),1,0)</f>
        <v>0</v>
      </c>
      <c r="D247" s="45" t="str">
        <f t="shared" si="8"/>
        <v/>
      </c>
    </row>
    <row r="248" spans="1:4" x14ac:dyDescent="0.3">
      <c r="A248" s="44" t="s">
        <v>287</v>
      </c>
      <c r="B248" s="42" t="s">
        <v>350</v>
      </c>
      <c r="C248" s="44">
        <f>+IF(LOWER(AMS!$B$1)=LOWER(Mapping!A248),1,0)</f>
        <v>0</v>
      </c>
      <c r="D248" s="45" t="str">
        <f t="shared" si="8"/>
        <v/>
      </c>
    </row>
    <row r="249" spans="1:4" x14ac:dyDescent="0.3">
      <c r="A249" s="44" t="s">
        <v>288</v>
      </c>
      <c r="B249" s="42" t="s">
        <v>348</v>
      </c>
      <c r="C249" s="44">
        <f>+IF(LOWER(AMS!$B$1)=LOWER(Mapping!A249),1,0)</f>
        <v>0</v>
      </c>
      <c r="D249" s="45" t="str">
        <f t="shared" si="8"/>
        <v/>
      </c>
    </row>
    <row r="250" spans="1:4" x14ac:dyDescent="0.3">
      <c r="A250" s="44" t="s">
        <v>289</v>
      </c>
      <c r="B250" s="42" t="s">
        <v>348</v>
      </c>
      <c r="C250" s="44">
        <f>+IF(LOWER(AMS!$B$1)=LOWER(Mapping!A250),1,0)</f>
        <v>0</v>
      </c>
      <c r="D250" s="45" t="str">
        <f t="shared" si="8"/>
        <v/>
      </c>
    </row>
    <row r="251" spans="1:4" x14ac:dyDescent="0.3">
      <c r="A251" s="44" t="s">
        <v>290</v>
      </c>
      <c r="B251" s="42" t="s">
        <v>350</v>
      </c>
      <c r="C251" s="44">
        <f>+IF(LOWER(AMS!$B$1)=LOWER(Mapping!A251),1,0)</f>
        <v>0</v>
      </c>
      <c r="D251" s="45" t="str">
        <f t="shared" si="8"/>
        <v/>
      </c>
    </row>
    <row r="252" spans="1:4" x14ac:dyDescent="0.3">
      <c r="A252" s="44" t="s">
        <v>291</v>
      </c>
      <c r="B252" s="42" t="s">
        <v>348</v>
      </c>
      <c r="C252" s="44">
        <f>+IF(LOWER(AMS!$B$1)=LOWER(Mapping!A252),1,0)</f>
        <v>0</v>
      </c>
      <c r="D252" s="45" t="str">
        <f t="shared" si="8"/>
        <v/>
      </c>
    </row>
    <row r="253" spans="1:4" x14ac:dyDescent="0.3">
      <c r="A253" s="44" t="s">
        <v>292</v>
      </c>
      <c r="B253" s="42" t="s">
        <v>351</v>
      </c>
      <c r="C253" s="44">
        <f>+IF(LOWER(AMS!$B$1)=LOWER(Mapping!A253),1,0)</f>
        <v>0</v>
      </c>
      <c r="D253" s="45" t="str">
        <f t="shared" si="8"/>
        <v/>
      </c>
    </row>
    <row r="254" spans="1:4" x14ac:dyDescent="0.3">
      <c r="A254" s="44" t="s">
        <v>293</v>
      </c>
      <c r="B254" s="42" t="s">
        <v>348</v>
      </c>
      <c r="C254" s="44">
        <f>+IF(LOWER(AMS!$B$1)=LOWER(Mapping!A254),1,0)</f>
        <v>0</v>
      </c>
      <c r="D254" s="45" t="str">
        <f t="shared" si="8"/>
        <v/>
      </c>
    </row>
    <row r="255" spans="1:4" x14ac:dyDescent="0.3">
      <c r="A255" s="44" t="s">
        <v>294</v>
      </c>
      <c r="B255" s="42" t="s">
        <v>349</v>
      </c>
      <c r="C255" s="44">
        <f>+IF(LOWER(AMS!$B$1)=LOWER(Mapping!A255),1,0)</f>
        <v>0</v>
      </c>
      <c r="D255" s="45" t="str">
        <f t="shared" si="8"/>
        <v/>
      </c>
    </row>
    <row r="256" spans="1:4" x14ac:dyDescent="0.3">
      <c r="A256" s="44" t="s">
        <v>295</v>
      </c>
      <c r="B256" s="42" t="s">
        <v>349</v>
      </c>
      <c r="C256" s="44">
        <f>+IF(LOWER(AMS!$B$1)=LOWER(Mapping!A256),1,0)</f>
        <v>0</v>
      </c>
      <c r="D256" s="45" t="str">
        <f t="shared" si="8"/>
        <v/>
      </c>
    </row>
    <row r="257" spans="1:4" x14ac:dyDescent="0.3">
      <c r="A257" s="44" t="s">
        <v>45</v>
      </c>
      <c r="B257" s="42" t="s">
        <v>346</v>
      </c>
      <c r="C257" s="44">
        <f>+IF(LOWER(AMS!$B$1)=LOWER(Mapping!A257),1,0)</f>
        <v>0</v>
      </c>
      <c r="D257" s="45" t="str">
        <f t="shared" si="8"/>
        <v/>
      </c>
    </row>
    <row r="258" spans="1:4" x14ac:dyDescent="0.3">
      <c r="A258" s="44" t="s">
        <v>296</v>
      </c>
      <c r="B258" s="42" t="s">
        <v>349</v>
      </c>
      <c r="C258" s="44">
        <f>+IF(LOWER(AMS!$B$1)=LOWER(Mapping!A258),1,0)</f>
        <v>0</v>
      </c>
      <c r="D258" s="45" t="str">
        <f t="shared" si="8"/>
        <v/>
      </c>
    </row>
    <row r="259" spans="1:4" x14ac:dyDescent="0.3">
      <c r="A259" s="44" t="s">
        <v>297</v>
      </c>
      <c r="B259" s="42" t="s">
        <v>348</v>
      </c>
      <c r="C259" s="44">
        <f>+IF(LOWER(AMS!$B$1)=LOWER(Mapping!A259),1,0)</f>
        <v>0</v>
      </c>
      <c r="D259" s="45" t="str">
        <f t="shared" si="8"/>
        <v/>
      </c>
    </row>
    <row r="260" spans="1:4" x14ac:dyDescent="0.3">
      <c r="A260" s="44" t="s">
        <v>65</v>
      </c>
      <c r="B260" s="42" t="s">
        <v>347</v>
      </c>
      <c r="C260" s="44">
        <f>+IF(LOWER(AMS!$B$1)=LOWER(Mapping!A260),1,0)</f>
        <v>0</v>
      </c>
      <c r="D260" s="45" t="str">
        <f t="shared" si="8"/>
        <v/>
      </c>
    </row>
    <row r="261" spans="1:4" x14ac:dyDescent="0.3">
      <c r="A261" s="44" t="s">
        <v>298</v>
      </c>
      <c r="B261" s="42" t="s">
        <v>353</v>
      </c>
      <c r="C261" s="44">
        <f>+IF(LOWER(AMS!$B$1)=LOWER(Mapping!A261),1,0)</f>
        <v>0</v>
      </c>
      <c r="D261" s="45" t="str">
        <f t="shared" ref="D261:D323" si="9">+IF(C261=1,B261,"")</f>
        <v/>
      </c>
    </row>
    <row r="262" spans="1:4" x14ac:dyDescent="0.3">
      <c r="A262" s="44" t="s">
        <v>299</v>
      </c>
      <c r="B262" s="42" t="s">
        <v>349</v>
      </c>
      <c r="C262" s="44">
        <f>+IF(LOWER(AMS!$B$1)=LOWER(Mapping!A262),1,0)</f>
        <v>0</v>
      </c>
      <c r="D262" s="45" t="str">
        <f t="shared" si="9"/>
        <v/>
      </c>
    </row>
    <row r="263" spans="1:4" x14ac:dyDescent="0.3">
      <c r="A263" s="44" t="s">
        <v>300</v>
      </c>
      <c r="B263" s="42" t="s">
        <v>347</v>
      </c>
      <c r="C263" s="44">
        <f>+IF(LOWER(AMS!$B$1)=LOWER(Mapping!A263),1,0)</f>
        <v>0</v>
      </c>
      <c r="D263" s="45" t="str">
        <f t="shared" si="9"/>
        <v/>
      </c>
    </row>
    <row r="264" spans="1:4" x14ac:dyDescent="0.3">
      <c r="A264" s="44" t="s">
        <v>301</v>
      </c>
      <c r="B264" s="42" t="s">
        <v>347</v>
      </c>
      <c r="C264" s="44">
        <f>+IF(LOWER(AMS!$B$1)=LOWER(Mapping!A264),1,0)</f>
        <v>0</v>
      </c>
      <c r="D264" s="45" t="str">
        <f t="shared" si="9"/>
        <v/>
      </c>
    </row>
    <row r="265" spans="1:4" x14ac:dyDescent="0.3">
      <c r="A265" s="44" t="s">
        <v>302</v>
      </c>
      <c r="B265" s="42" t="s">
        <v>348</v>
      </c>
      <c r="C265" s="44">
        <f>+IF(LOWER(AMS!$B$1)=LOWER(Mapping!A265),1,0)</f>
        <v>0</v>
      </c>
      <c r="D265" s="45" t="str">
        <f t="shared" si="9"/>
        <v/>
      </c>
    </row>
    <row r="266" spans="1:4" x14ac:dyDescent="0.3">
      <c r="A266" s="44" t="s">
        <v>303</v>
      </c>
      <c r="B266" s="42" t="s">
        <v>348</v>
      </c>
      <c r="C266" s="44">
        <f>+IF(LOWER(AMS!$B$1)=LOWER(Mapping!A266),1,0)</f>
        <v>0</v>
      </c>
      <c r="D266" s="45" t="str">
        <f t="shared" si="9"/>
        <v/>
      </c>
    </row>
    <row r="267" spans="1:4" x14ac:dyDescent="0.3">
      <c r="A267" s="44" t="s">
        <v>304</v>
      </c>
      <c r="B267" s="42" t="s">
        <v>348</v>
      </c>
      <c r="C267" s="44">
        <f>+IF(LOWER(AMS!$B$1)=LOWER(Mapping!A267),1,0)</f>
        <v>0</v>
      </c>
      <c r="D267" s="45" t="str">
        <f t="shared" si="9"/>
        <v/>
      </c>
    </row>
    <row r="268" spans="1:4" x14ac:dyDescent="0.3">
      <c r="A268" s="44" t="s">
        <v>305</v>
      </c>
      <c r="B268" s="42" t="s">
        <v>348</v>
      </c>
      <c r="C268" s="44">
        <f>+IF(LOWER(AMS!$B$1)=LOWER(Mapping!A268),1,0)</f>
        <v>0</v>
      </c>
      <c r="D268" s="45" t="str">
        <f t="shared" si="9"/>
        <v/>
      </c>
    </row>
    <row r="269" spans="1:4" x14ac:dyDescent="0.3">
      <c r="A269" s="44" t="s">
        <v>306</v>
      </c>
      <c r="B269" s="42" t="s">
        <v>348</v>
      </c>
      <c r="C269" s="44">
        <f>+IF(LOWER(AMS!$B$1)=LOWER(Mapping!A269),1,0)</f>
        <v>0</v>
      </c>
      <c r="D269" s="45" t="str">
        <f t="shared" si="9"/>
        <v/>
      </c>
    </row>
    <row r="270" spans="1:4" x14ac:dyDescent="0.3">
      <c r="A270" s="44" t="s">
        <v>307</v>
      </c>
      <c r="B270" s="42" t="s">
        <v>348</v>
      </c>
      <c r="C270" s="44">
        <f>+IF(LOWER(AMS!$B$1)=LOWER(Mapping!A270),1,0)</f>
        <v>0</v>
      </c>
      <c r="D270" s="45" t="str">
        <f t="shared" si="9"/>
        <v/>
      </c>
    </row>
    <row r="271" spans="1:4" x14ac:dyDescent="0.3">
      <c r="A271" s="44" t="s">
        <v>308</v>
      </c>
      <c r="B271" s="42" t="s">
        <v>352</v>
      </c>
      <c r="C271" s="44">
        <f>+IF(LOWER(AMS!$B$1)=LOWER(Mapping!A271),1,0)</f>
        <v>0</v>
      </c>
      <c r="D271" s="45" t="str">
        <f t="shared" si="9"/>
        <v/>
      </c>
    </row>
    <row r="272" spans="1:4" x14ac:dyDescent="0.3">
      <c r="A272" s="44" t="s">
        <v>309</v>
      </c>
      <c r="B272" s="42" t="s">
        <v>348</v>
      </c>
      <c r="C272" s="44">
        <f>+IF(LOWER(AMS!$B$1)=LOWER(Mapping!A272),1,0)</f>
        <v>0</v>
      </c>
      <c r="D272" s="45" t="str">
        <f t="shared" si="9"/>
        <v/>
      </c>
    </row>
    <row r="273" spans="1:4" x14ac:dyDescent="0.3">
      <c r="A273" s="44" t="s">
        <v>310</v>
      </c>
      <c r="B273" s="42" t="s">
        <v>347</v>
      </c>
      <c r="C273" s="44">
        <f>+IF(LOWER(AMS!$B$1)=LOWER(Mapping!A273),1,0)</f>
        <v>0</v>
      </c>
      <c r="D273" s="45" t="str">
        <f t="shared" si="9"/>
        <v/>
      </c>
    </row>
    <row r="274" spans="1:4" x14ac:dyDescent="0.3">
      <c r="A274" s="44" t="s">
        <v>311</v>
      </c>
      <c r="B274" s="42" t="s">
        <v>353</v>
      </c>
      <c r="C274" s="44">
        <f>+IF(LOWER(AMS!$B$1)=LOWER(Mapping!A274),1,0)</f>
        <v>0</v>
      </c>
      <c r="D274" s="45" t="str">
        <f t="shared" si="9"/>
        <v/>
      </c>
    </row>
    <row r="275" spans="1:4" x14ac:dyDescent="0.3">
      <c r="A275" s="44" t="s">
        <v>312</v>
      </c>
      <c r="B275" s="42" t="s">
        <v>348</v>
      </c>
      <c r="C275" s="44">
        <f>+IF(LOWER(AMS!$B$1)=LOWER(Mapping!A275),1,0)</f>
        <v>0</v>
      </c>
      <c r="D275" s="45" t="str">
        <f t="shared" si="9"/>
        <v/>
      </c>
    </row>
    <row r="276" spans="1:4" x14ac:dyDescent="0.3">
      <c r="A276" s="44" t="s">
        <v>313</v>
      </c>
      <c r="B276" s="42" t="s">
        <v>350</v>
      </c>
      <c r="C276" s="44">
        <f>+IF(LOWER(AMS!$B$1)=LOWER(Mapping!A276),1,0)</f>
        <v>0</v>
      </c>
      <c r="D276" s="45" t="str">
        <f t="shared" si="9"/>
        <v/>
      </c>
    </row>
    <row r="277" spans="1:4" x14ac:dyDescent="0.3">
      <c r="A277" s="44" t="s">
        <v>314</v>
      </c>
      <c r="B277" s="42" t="s">
        <v>348</v>
      </c>
      <c r="C277" s="44">
        <f>+IF(LOWER(AMS!$B$1)=LOWER(Mapping!A277),1,0)</f>
        <v>0</v>
      </c>
      <c r="D277" s="45" t="str">
        <f t="shared" si="9"/>
        <v/>
      </c>
    </row>
    <row r="278" spans="1:4" x14ac:dyDescent="0.3">
      <c r="A278" s="44" t="s">
        <v>315</v>
      </c>
      <c r="B278" s="42" t="s">
        <v>348</v>
      </c>
      <c r="C278" s="44">
        <f>+IF(LOWER(AMS!$B$1)=LOWER(Mapping!A278),1,0)</f>
        <v>0</v>
      </c>
      <c r="D278" s="45" t="str">
        <f t="shared" si="9"/>
        <v/>
      </c>
    </row>
    <row r="279" spans="1:4" x14ac:dyDescent="0.3">
      <c r="A279" s="44" t="s">
        <v>316</v>
      </c>
      <c r="B279" s="42" t="s">
        <v>348</v>
      </c>
      <c r="C279" s="44">
        <f>+IF(LOWER(AMS!$B$1)=LOWER(Mapping!A279),1,0)</f>
        <v>0</v>
      </c>
      <c r="D279" s="45" t="str">
        <f t="shared" si="9"/>
        <v/>
      </c>
    </row>
    <row r="280" spans="1:4" x14ac:dyDescent="0.3">
      <c r="A280" s="44" t="s">
        <v>317</v>
      </c>
      <c r="B280" s="42" t="s">
        <v>348</v>
      </c>
      <c r="C280" s="44">
        <f>+IF(LOWER(AMS!$B$1)=LOWER(Mapping!A280),1,0)</f>
        <v>0</v>
      </c>
      <c r="D280" s="45" t="str">
        <f t="shared" si="9"/>
        <v/>
      </c>
    </row>
    <row r="281" spans="1:4" x14ac:dyDescent="0.3">
      <c r="A281" s="44" t="s">
        <v>318</v>
      </c>
      <c r="B281" s="42" t="s">
        <v>348</v>
      </c>
      <c r="C281" s="44">
        <f>+IF(LOWER(AMS!$B$1)=LOWER(Mapping!A281),1,0)</f>
        <v>0</v>
      </c>
      <c r="D281" s="45" t="str">
        <f t="shared" si="9"/>
        <v/>
      </c>
    </row>
    <row r="282" spans="1:4" x14ac:dyDescent="0.3">
      <c r="A282" s="44" t="s">
        <v>319</v>
      </c>
      <c r="B282" s="42" t="s">
        <v>348</v>
      </c>
      <c r="C282" s="44">
        <f>+IF(LOWER(AMS!$B$1)=LOWER(Mapping!A282),1,0)</f>
        <v>0</v>
      </c>
      <c r="D282" s="45" t="str">
        <f t="shared" si="9"/>
        <v/>
      </c>
    </row>
    <row r="283" spans="1:4" x14ac:dyDescent="0.3">
      <c r="A283" s="44" t="s">
        <v>320</v>
      </c>
      <c r="B283" s="42" t="s">
        <v>348</v>
      </c>
      <c r="C283" s="44">
        <f>+IF(LOWER(AMS!$B$1)=LOWER(Mapping!A283),1,0)</f>
        <v>0</v>
      </c>
      <c r="D283" s="45" t="str">
        <f t="shared" si="9"/>
        <v/>
      </c>
    </row>
    <row r="284" spans="1:4" x14ac:dyDescent="0.3">
      <c r="A284" s="44" t="s">
        <v>321</v>
      </c>
      <c r="B284" s="42" t="s">
        <v>348</v>
      </c>
      <c r="C284" s="44">
        <f>+IF(LOWER(AMS!$B$1)=LOWER(Mapping!A284),1,0)</f>
        <v>0</v>
      </c>
      <c r="D284" s="45" t="str">
        <f t="shared" si="9"/>
        <v/>
      </c>
    </row>
    <row r="285" spans="1:4" x14ac:dyDescent="0.3">
      <c r="A285" s="44" t="s">
        <v>322</v>
      </c>
      <c r="B285" s="42" t="s">
        <v>348</v>
      </c>
      <c r="C285" s="44">
        <f>+IF(LOWER(AMS!$B$1)=LOWER(Mapping!A285),1,0)</f>
        <v>0</v>
      </c>
      <c r="D285" s="45" t="str">
        <f t="shared" si="9"/>
        <v/>
      </c>
    </row>
    <row r="286" spans="1:4" x14ac:dyDescent="0.3">
      <c r="A286" s="44" t="s">
        <v>323</v>
      </c>
      <c r="B286" s="42" t="s">
        <v>348</v>
      </c>
      <c r="C286" s="44">
        <f>+IF(LOWER(AMS!$B$1)=LOWER(Mapping!A286),1,0)</f>
        <v>0</v>
      </c>
      <c r="D286" s="45" t="str">
        <f t="shared" si="9"/>
        <v/>
      </c>
    </row>
    <row r="287" spans="1:4" x14ac:dyDescent="0.3">
      <c r="A287" s="44" t="s">
        <v>324</v>
      </c>
      <c r="B287" s="42" t="s">
        <v>348</v>
      </c>
      <c r="C287" s="44">
        <f>+IF(LOWER(AMS!$B$1)=LOWER(Mapping!A287),1,0)</f>
        <v>0</v>
      </c>
      <c r="D287" s="45" t="str">
        <f t="shared" si="9"/>
        <v/>
      </c>
    </row>
    <row r="288" spans="1:4" x14ac:dyDescent="0.3">
      <c r="A288" s="44" t="s">
        <v>357</v>
      </c>
      <c r="B288" s="42" t="s">
        <v>354</v>
      </c>
      <c r="C288" s="44">
        <f>+IF(LOWER(AMS!$B$1)=LOWER(Mapping!A288),1,0)</f>
        <v>0</v>
      </c>
      <c r="D288" s="45" t="str">
        <f t="shared" si="9"/>
        <v/>
      </c>
    </row>
    <row r="289" spans="1:4" x14ac:dyDescent="0.3">
      <c r="A289" s="44" t="s">
        <v>358</v>
      </c>
      <c r="B289" s="42" t="s">
        <v>354</v>
      </c>
      <c r="C289" s="44">
        <f>+IF(LOWER(AMS!$B$1)=LOWER(Mapping!A289),1,0)</f>
        <v>0</v>
      </c>
      <c r="D289" s="45" t="str">
        <f t="shared" si="9"/>
        <v/>
      </c>
    </row>
    <row r="290" spans="1:4" x14ac:dyDescent="0.3">
      <c r="A290" s="44" t="s">
        <v>359</v>
      </c>
      <c r="B290" s="42" t="s">
        <v>354</v>
      </c>
      <c r="C290" s="44">
        <f>+IF(LOWER(AMS!$B$1)=LOWER(Mapping!A290),1,0)</f>
        <v>0</v>
      </c>
      <c r="D290" s="45" t="str">
        <f t="shared" si="9"/>
        <v/>
      </c>
    </row>
    <row r="291" spans="1:4" x14ac:dyDescent="0.3">
      <c r="A291" s="44" t="s">
        <v>360</v>
      </c>
      <c r="B291" s="42" t="s">
        <v>354</v>
      </c>
      <c r="C291" s="44">
        <f>+IF(LOWER(AMS!$B$1)=LOWER(Mapping!A291),1,0)</f>
        <v>0</v>
      </c>
      <c r="D291" s="45" t="str">
        <f t="shared" si="9"/>
        <v/>
      </c>
    </row>
    <row r="292" spans="1:4" x14ac:dyDescent="0.3">
      <c r="A292" s="44" t="s">
        <v>361</v>
      </c>
      <c r="B292" s="42" t="s">
        <v>354</v>
      </c>
      <c r="C292" s="44">
        <f>+IF(LOWER(AMS!$B$1)=LOWER(Mapping!A292),1,0)</f>
        <v>0</v>
      </c>
      <c r="D292" s="45" t="str">
        <f t="shared" si="9"/>
        <v/>
      </c>
    </row>
    <row r="293" spans="1:4" x14ac:dyDescent="0.3">
      <c r="A293" s="44" t="s">
        <v>362</v>
      </c>
      <c r="B293" s="42" t="s">
        <v>354</v>
      </c>
      <c r="C293" s="44">
        <f>+IF(LOWER(AMS!$B$1)=LOWER(Mapping!A293),1,0)</f>
        <v>0</v>
      </c>
      <c r="D293" s="45" t="str">
        <f t="shared" si="9"/>
        <v/>
      </c>
    </row>
    <row r="294" spans="1:4" x14ac:dyDescent="0.3">
      <c r="A294" s="44" t="s">
        <v>363</v>
      </c>
      <c r="B294" s="42" t="s">
        <v>354</v>
      </c>
      <c r="C294" s="44">
        <f>+IF(LOWER(AMS!$B$1)=LOWER(Mapping!A294),1,0)</f>
        <v>0</v>
      </c>
      <c r="D294" s="45" t="str">
        <f t="shared" si="9"/>
        <v/>
      </c>
    </row>
    <row r="295" spans="1:4" x14ac:dyDescent="0.3">
      <c r="A295" s="44" t="s">
        <v>364</v>
      </c>
      <c r="B295" s="42" t="s">
        <v>354</v>
      </c>
      <c r="C295" s="44">
        <f>+IF(LOWER(AMS!$B$1)=LOWER(Mapping!A295),1,0)</f>
        <v>0</v>
      </c>
      <c r="D295" s="45" t="str">
        <f t="shared" si="9"/>
        <v/>
      </c>
    </row>
    <row r="296" spans="1:4" x14ac:dyDescent="0.3">
      <c r="A296" s="44" t="s">
        <v>365</v>
      </c>
      <c r="B296" s="42" t="s">
        <v>354</v>
      </c>
      <c r="C296" s="44">
        <f>+IF(LOWER(AMS!$B$1)=LOWER(Mapping!A296),1,0)</f>
        <v>0</v>
      </c>
      <c r="D296" s="45" t="str">
        <f t="shared" si="9"/>
        <v/>
      </c>
    </row>
    <row r="297" spans="1:4" x14ac:dyDescent="0.3">
      <c r="A297" s="44" t="s">
        <v>366</v>
      </c>
      <c r="B297" s="42" t="s">
        <v>354</v>
      </c>
      <c r="C297" s="44">
        <f>+IF(LOWER(AMS!$B$1)=LOWER(Mapping!A297),1,0)</f>
        <v>0</v>
      </c>
      <c r="D297" s="45" t="str">
        <f t="shared" si="9"/>
        <v/>
      </c>
    </row>
    <row r="298" spans="1:4" x14ac:dyDescent="0.3">
      <c r="A298" s="44" t="s">
        <v>367</v>
      </c>
      <c r="B298" s="42" t="s">
        <v>354</v>
      </c>
      <c r="C298" s="44">
        <f>+IF(LOWER(AMS!$B$1)=LOWER(Mapping!A298),1,0)</f>
        <v>0</v>
      </c>
      <c r="D298" s="45" t="str">
        <f t="shared" si="9"/>
        <v/>
      </c>
    </row>
    <row r="299" spans="1:4" x14ac:dyDescent="0.3">
      <c r="A299" s="44" t="s">
        <v>368</v>
      </c>
      <c r="B299" s="42" t="s">
        <v>354</v>
      </c>
      <c r="C299" s="44">
        <f>+IF(LOWER(AMS!$B$1)=LOWER(Mapping!A299),1,0)</f>
        <v>0</v>
      </c>
      <c r="D299" s="45" t="str">
        <f t="shared" si="9"/>
        <v/>
      </c>
    </row>
    <row r="300" spans="1:4" x14ac:dyDescent="0.3">
      <c r="A300" s="44" t="s">
        <v>369</v>
      </c>
      <c r="B300" s="42" t="s">
        <v>354</v>
      </c>
      <c r="C300" s="44">
        <f>+IF(LOWER(AMS!$B$1)=LOWER(Mapping!A300),1,0)</f>
        <v>0</v>
      </c>
      <c r="D300" s="45" t="str">
        <f t="shared" si="9"/>
        <v/>
      </c>
    </row>
    <row r="301" spans="1:4" x14ac:dyDescent="0.3">
      <c r="A301" s="44" t="s">
        <v>370</v>
      </c>
      <c r="B301" s="42" t="s">
        <v>354</v>
      </c>
      <c r="C301" s="44">
        <f>+IF(LOWER(AMS!$B$1)=LOWER(Mapping!A301),1,0)</f>
        <v>0</v>
      </c>
      <c r="D301" s="45" t="str">
        <f t="shared" si="9"/>
        <v/>
      </c>
    </row>
    <row r="302" spans="1:4" x14ac:dyDescent="0.3">
      <c r="A302" s="44" t="s">
        <v>371</v>
      </c>
      <c r="B302" s="42" t="s">
        <v>354</v>
      </c>
      <c r="C302" s="44">
        <f>+IF(LOWER(AMS!$B$1)=LOWER(Mapping!A302),1,0)</f>
        <v>0</v>
      </c>
      <c r="D302" s="45" t="str">
        <f t="shared" si="9"/>
        <v/>
      </c>
    </row>
    <row r="303" spans="1:4" x14ac:dyDescent="0.3">
      <c r="A303" s="44" t="s">
        <v>372</v>
      </c>
      <c r="B303" s="42" t="s">
        <v>354</v>
      </c>
      <c r="C303" s="44">
        <f>+IF(LOWER(AMS!$B$1)=LOWER(Mapping!A303),1,0)</f>
        <v>0</v>
      </c>
      <c r="D303" s="45" t="str">
        <f t="shared" si="9"/>
        <v/>
      </c>
    </row>
    <row r="304" spans="1:4" x14ac:dyDescent="0.3">
      <c r="A304" s="44" t="s">
        <v>373</v>
      </c>
      <c r="B304" s="42" t="s">
        <v>354</v>
      </c>
      <c r="C304" s="44">
        <f>+IF(LOWER(AMS!$B$1)=LOWER(Mapping!A304),1,0)</f>
        <v>0</v>
      </c>
      <c r="D304" s="45" t="str">
        <f t="shared" si="9"/>
        <v/>
      </c>
    </row>
    <row r="305" spans="1:4" x14ac:dyDescent="0.3">
      <c r="A305" s="44" t="s">
        <v>374</v>
      </c>
      <c r="B305" s="42" t="s">
        <v>354</v>
      </c>
      <c r="C305" s="44">
        <f>+IF(LOWER(AMS!$B$1)=LOWER(Mapping!A305),1,0)</f>
        <v>0</v>
      </c>
      <c r="D305" s="45" t="str">
        <f t="shared" si="9"/>
        <v/>
      </c>
    </row>
    <row r="306" spans="1:4" x14ac:dyDescent="0.3">
      <c r="A306" s="44" t="s">
        <v>375</v>
      </c>
      <c r="B306" s="42" t="s">
        <v>354</v>
      </c>
      <c r="C306" s="44">
        <f>+IF(LOWER(AMS!$B$1)=LOWER(Mapping!A306),1,0)</f>
        <v>0</v>
      </c>
      <c r="D306" s="45" t="str">
        <f t="shared" si="9"/>
        <v/>
      </c>
    </row>
    <row r="307" spans="1:4" x14ac:dyDescent="0.3">
      <c r="A307" s="44" t="s">
        <v>376</v>
      </c>
      <c r="B307" s="42" t="s">
        <v>354</v>
      </c>
      <c r="C307" s="44">
        <f>+IF(LOWER(AMS!$B$1)=LOWER(Mapping!A307),1,0)</f>
        <v>0</v>
      </c>
      <c r="D307" s="45" t="str">
        <f t="shared" si="9"/>
        <v/>
      </c>
    </row>
    <row r="308" spans="1:4" x14ac:dyDescent="0.3">
      <c r="A308" s="44" t="s">
        <v>377</v>
      </c>
      <c r="B308" s="42" t="s">
        <v>354</v>
      </c>
      <c r="C308" s="44">
        <f>+IF(LOWER(AMS!$B$1)=LOWER(Mapping!A308),1,0)</f>
        <v>0</v>
      </c>
      <c r="D308" s="45" t="str">
        <f t="shared" si="9"/>
        <v/>
      </c>
    </row>
    <row r="309" spans="1:4" x14ac:dyDescent="0.3">
      <c r="A309" s="44" t="s">
        <v>378</v>
      </c>
      <c r="B309" s="42" t="s">
        <v>354</v>
      </c>
      <c r="C309" s="44">
        <f>+IF(LOWER(AMS!$B$1)=LOWER(Mapping!A309),1,0)</f>
        <v>0</v>
      </c>
      <c r="D309" s="45" t="str">
        <f t="shared" si="9"/>
        <v/>
      </c>
    </row>
    <row r="310" spans="1:4" x14ac:dyDescent="0.3">
      <c r="A310" s="44" t="s">
        <v>379</v>
      </c>
      <c r="B310" s="42" t="s">
        <v>354</v>
      </c>
      <c r="C310" s="44">
        <f>+IF(LOWER(AMS!$B$1)=LOWER(Mapping!A310),1,0)</f>
        <v>0</v>
      </c>
      <c r="D310" s="45" t="str">
        <f t="shared" si="9"/>
        <v/>
      </c>
    </row>
    <row r="311" spans="1:4" x14ac:dyDescent="0.3">
      <c r="A311" s="44" t="s">
        <v>380</v>
      </c>
      <c r="B311" s="42" t="s">
        <v>354</v>
      </c>
      <c r="C311" s="44">
        <f>+IF(LOWER(AMS!$B$1)=LOWER(Mapping!A311),1,0)</f>
        <v>0</v>
      </c>
      <c r="D311" s="45" t="str">
        <f t="shared" si="9"/>
        <v/>
      </c>
    </row>
    <row r="312" spans="1:4" x14ac:dyDescent="0.3">
      <c r="A312" s="44" t="s">
        <v>106</v>
      </c>
      <c r="B312" s="42" t="s">
        <v>350</v>
      </c>
      <c r="C312" s="44">
        <f>+IF(LOWER(AMS!$B$1)=LOWER(Mapping!A312),1,0)</f>
        <v>0</v>
      </c>
      <c r="D312" s="45" t="str">
        <f t="shared" si="9"/>
        <v/>
      </c>
    </row>
    <row r="313" spans="1:4" x14ac:dyDescent="0.3">
      <c r="A313" s="44" t="s">
        <v>381</v>
      </c>
      <c r="B313" s="42" t="s">
        <v>354</v>
      </c>
      <c r="C313" s="44">
        <f>+IF(LOWER(AMS!$B$1)=LOWER(Mapping!A313),1,0)</f>
        <v>0</v>
      </c>
      <c r="D313" s="45" t="str">
        <f t="shared" si="9"/>
        <v/>
      </c>
    </row>
    <row r="314" spans="1:4" x14ac:dyDescent="0.3">
      <c r="A314" s="44" t="s">
        <v>382</v>
      </c>
      <c r="B314" s="42" t="s">
        <v>354</v>
      </c>
      <c r="C314" s="44">
        <f>+IF(LOWER(AMS!$B$1)=LOWER(Mapping!A314),1,0)</f>
        <v>0</v>
      </c>
      <c r="D314" s="45" t="str">
        <f t="shared" si="9"/>
        <v/>
      </c>
    </row>
    <row r="315" spans="1:4" x14ac:dyDescent="0.3">
      <c r="A315" s="44" t="s">
        <v>383</v>
      </c>
      <c r="B315" s="42" t="s">
        <v>354</v>
      </c>
      <c r="C315" s="44">
        <f>+IF(LOWER(AMS!$B$1)=LOWER(Mapping!A315),1,0)</f>
        <v>0</v>
      </c>
      <c r="D315" s="45" t="str">
        <f t="shared" si="9"/>
        <v/>
      </c>
    </row>
    <row r="316" spans="1:4" x14ac:dyDescent="0.3">
      <c r="A316" s="44" t="s">
        <v>384</v>
      </c>
      <c r="B316" s="42" t="s">
        <v>354</v>
      </c>
      <c r="C316" s="44">
        <f>+IF(LOWER(AMS!$B$1)=LOWER(Mapping!A316),1,0)</f>
        <v>0</v>
      </c>
      <c r="D316" s="45" t="str">
        <f t="shared" si="9"/>
        <v/>
      </c>
    </row>
    <row r="317" spans="1:4" x14ac:dyDescent="0.3">
      <c r="A317" s="44" t="s">
        <v>385</v>
      </c>
      <c r="B317" s="42" t="s">
        <v>354</v>
      </c>
      <c r="C317" s="44">
        <f>+IF(LOWER(AMS!$B$1)=LOWER(Mapping!A317),1,0)</f>
        <v>0</v>
      </c>
      <c r="D317" s="45" t="str">
        <f t="shared" si="9"/>
        <v/>
      </c>
    </row>
    <row r="318" spans="1:4" x14ac:dyDescent="0.3">
      <c r="A318" s="44" t="s">
        <v>386</v>
      </c>
      <c r="B318" s="42" t="s">
        <v>354</v>
      </c>
      <c r="C318" s="44">
        <f>+IF(LOWER(AMS!$B$1)=LOWER(Mapping!A318),1,0)</f>
        <v>0</v>
      </c>
      <c r="D318" s="45" t="str">
        <f t="shared" si="9"/>
        <v/>
      </c>
    </row>
    <row r="319" spans="1:4" x14ac:dyDescent="0.3">
      <c r="A319" s="44" t="s">
        <v>387</v>
      </c>
      <c r="B319" s="42" t="s">
        <v>354</v>
      </c>
      <c r="C319" s="44">
        <f>+IF(LOWER(AMS!$B$1)=LOWER(Mapping!A319),1,0)</f>
        <v>0</v>
      </c>
      <c r="D319" s="45" t="str">
        <f t="shared" si="9"/>
        <v/>
      </c>
    </row>
    <row r="320" spans="1:4" x14ac:dyDescent="0.3">
      <c r="A320" s="44" t="s">
        <v>388</v>
      </c>
      <c r="B320" s="42" t="s">
        <v>354</v>
      </c>
      <c r="C320" s="44">
        <f>+IF(LOWER(AMS!$B$1)=LOWER(Mapping!A320),1,0)</f>
        <v>0</v>
      </c>
      <c r="D320" s="45" t="str">
        <f t="shared" si="9"/>
        <v/>
      </c>
    </row>
    <row r="321" spans="1:4" x14ac:dyDescent="0.3">
      <c r="A321" s="44" t="s">
        <v>389</v>
      </c>
      <c r="B321" s="42" t="s">
        <v>354</v>
      </c>
      <c r="C321" s="44">
        <f>+IF(LOWER(AMS!$B$1)=LOWER(Mapping!A321),1,0)</f>
        <v>0</v>
      </c>
      <c r="D321" s="45" t="str">
        <f t="shared" si="9"/>
        <v/>
      </c>
    </row>
    <row r="322" spans="1:4" x14ac:dyDescent="0.3">
      <c r="A322" s="44" t="s">
        <v>390</v>
      </c>
      <c r="B322" s="42" t="s">
        <v>354</v>
      </c>
      <c r="C322" s="44">
        <f>+IF(LOWER(AMS!$B$1)=LOWER(Mapping!A322),1,0)</f>
        <v>0</v>
      </c>
      <c r="D322" s="45" t="str">
        <f t="shared" si="9"/>
        <v/>
      </c>
    </row>
    <row r="323" spans="1:4" x14ac:dyDescent="0.3">
      <c r="A323" s="44" t="s">
        <v>391</v>
      </c>
      <c r="B323" s="42" t="s">
        <v>354</v>
      </c>
      <c r="C323" s="44">
        <f>+IF(LOWER(AMS!$B$1)=LOWER(Mapping!A323),1,0)</f>
        <v>0</v>
      </c>
      <c r="D323" s="45" t="str">
        <f t="shared" si="9"/>
        <v/>
      </c>
    </row>
    <row r="324" spans="1:4" x14ac:dyDescent="0.3">
      <c r="A324" s="44" t="s">
        <v>392</v>
      </c>
      <c r="B324" s="42" t="s">
        <v>354</v>
      </c>
      <c r="C324" s="44">
        <f>+IF(LOWER(AMS!$B$1)=LOWER(Mapping!A324),1,0)</f>
        <v>0</v>
      </c>
      <c r="D324" s="45" t="str">
        <f t="shared" ref="D324:D387" si="10">+IF(C324=1,B324,"")</f>
        <v/>
      </c>
    </row>
    <row r="325" spans="1:4" x14ac:dyDescent="0.3">
      <c r="A325" s="44" t="s">
        <v>393</v>
      </c>
      <c r="B325" s="42" t="s">
        <v>354</v>
      </c>
      <c r="C325" s="44">
        <f>+IF(LOWER(AMS!$B$1)=LOWER(Mapping!A325),1,0)</f>
        <v>0</v>
      </c>
      <c r="D325" s="45" t="str">
        <f t="shared" si="10"/>
        <v/>
      </c>
    </row>
    <row r="326" spans="1:4" x14ac:dyDescent="0.3">
      <c r="A326" s="44" t="s">
        <v>394</v>
      </c>
      <c r="B326" s="42" t="s">
        <v>354</v>
      </c>
      <c r="C326" s="44">
        <f>+IF(LOWER(AMS!$B$1)=LOWER(Mapping!A326),1,0)</f>
        <v>0</v>
      </c>
      <c r="D326" s="45" t="str">
        <f t="shared" si="10"/>
        <v/>
      </c>
    </row>
    <row r="327" spans="1:4" x14ac:dyDescent="0.3">
      <c r="A327" s="44" t="s">
        <v>395</v>
      </c>
      <c r="B327" s="42" t="s">
        <v>354</v>
      </c>
      <c r="C327" s="44">
        <f>+IF(LOWER(AMS!$B$1)=LOWER(Mapping!A327),1,0)</f>
        <v>0</v>
      </c>
      <c r="D327" s="45" t="str">
        <f t="shared" si="10"/>
        <v/>
      </c>
    </row>
    <row r="328" spans="1:4" x14ac:dyDescent="0.3">
      <c r="A328" s="44" t="s">
        <v>396</v>
      </c>
      <c r="B328" s="42" t="s">
        <v>354</v>
      </c>
      <c r="C328" s="44">
        <f>+IF(LOWER(AMS!$B$1)=LOWER(Mapping!A328),1,0)</f>
        <v>0</v>
      </c>
      <c r="D328" s="45" t="str">
        <f t="shared" si="10"/>
        <v/>
      </c>
    </row>
    <row r="329" spans="1:4" x14ac:dyDescent="0.3">
      <c r="A329" s="44" t="s">
        <v>397</v>
      </c>
      <c r="B329" s="42" t="s">
        <v>354</v>
      </c>
      <c r="C329" s="44">
        <f>+IF(LOWER(AMS!$B$1)=LOWER(Mapping!A329),1,0)</f>
        <v>0</v>
      </c>
      <c r="D329" s="45" t="str">
        <f t="shared" si="10"/>
        <v/>
      </c>
    </row>
    <row r="330" spans="1:4" x14ac:dyDescent="0.3">
      <c r="A330" s="44" t="s">
        <v>398</v>
      </c>
      <c r="B330" s="42" t="s">
        <v>354</v>
      </c>
      <c r="C330" s="44">
        <f>+IF(LOWER(AMS!$B$1)=LOWER(Mapping!A330),1,0)</f>
        <v>0</v>
      </c>
      <c r="D330" s="45" t="str">
        <f t="shared" si="10"/>
        <v/>
      </c>
    </row>
    <row r="331" spans="1:4" x14ac:dyDescent="0.3">
      <c r="A331" s="44" t="s">
        <v>399</v>
      </c>
      <c r="B331" s="42" t="s">
        <v>354</v>
      </c>
      <c r="C331" s="44">
        <f>+IF(LOWER(AMS!$B$1)=LOWER(Mapping!A331),1,0)</f>
        <v>0</v>
      </c>
      <c r="D331" s="45" t="str">
        <f t="shared" si="10"/>
        <v/>
      </c>
    </row>
    <row r="332" spans="1:4" x14ac:dyDescent="0.3">
      <c r="A332" s="44" t="s">
        <v>400</v>
      </c>
      <c r="B332" s="42" t="s">
        <v>354</v>
      </c>
      <c r="C332" s="44">
        <f>+IF(LOWER(AMS!$B$1)=LOWER(Mapping!A332),1,0)</f>
        <v>0</v>
      </c>
      <c r="D332" s="45" t="str">
        <f t="shared" si="10"/>
        <v/>
      </c>
    </row>
    <row r="333" spans="1:4" x14ac:dyDescent="0.3">
      <c r="A333" s="44" t="s">
        <v>401</v>
      </c>
      <c r="B333" s="42" t="s">
        <v>354</v>
      </c>
      <c r="C333" s="44">
        <f>+IF(LOWER(AMS!$B$1)=LOWER(Mapping!A333),1,0)</f>
        <v>0</v>
      </c>
      <c r="D333" s="45" t="str">
        <f t="shared" si="10"/>
        <v/>
      </c>
    </row>
    <row r="334" spans="1:4" x14ac:dyDescent="0.3">
      <c r="A334" s="44" t="s">
        <v>402</v>
      </c>
      <c r="B334" s="42" t="s">
        <v>354</v>
      </c>
      <c r="C334" s="44">
        <f>+IF(LOWER(AMS!$B$1)=LOWER(Mapping!A334),1,0)</f>
        <v>0</v>
      </c>
      <c r="D334" s="45" t="str">
        <f t="shared" si="10"/>
        <v/>
      </c>
    </row>
    <row r="335" spans="1:4" x14ac:dyDescent="0.3">
      <c r="A335" s="44" t="s">
        <v>403</v>
      </c>
      <c r="B335" s="42" t="s">
        <v>354</v>
      </c>
      <c r="C335" s="44">
        <f>+IF(LOWER(AMS!$B$1)=LOWER(Mapping!A335),1,0)</f>
        <v>0</v>
      </c>
      <c r="D335" s="45" t="str">
        <f t="shared" si="10"/>
        <v/>
      </c>
    </row>
    <row r="336" spans="1:4" x14ac:dyDescent="0.3">
      <c r="A336" s="44" t="s">
        <v>404</v>
      </c>
      <c r="B336" s="42" t="s">
        <v>354</v>
      </c>
      <c r="C336" s="44">
        <f>+IF(LOWER(AMS!$B$1)=LOWER(Mapping!A336),1,0)</f>
        <v>0</v>
      </c>
      <c r="D336" s="45" t="str">
        <f t="shared" si="10"/>
        <v/>
      </c>
    </row>
    <row r="337" spans="1:4" x14ac:dyDescent="0.3">
      <c r="A337" s="44" t="s">
        <v>405</v>
      </c>
      <c r="B337" s="42" t="s">
        <v>354</v>
      </c>
      <c r="C337" s="44">
        <f>+IF(LOWER(AMS!$B$1)=LOWER(Mapping!A337),1,0)</f>
        <v>0</v>
      </c>
      <c r="D337" s="45" t="str">
        <f t="shared" si="10"/>
        <v/>
      </c>
    </row>
    <row r="338" spans="1:4" x14ac:dyDescent="0.3">
      <c r="A338" s="44" t="s">
        <v>406</v>
      </c>
      <c r="B338" s="42" t="s">
        <v>354</v>
      </c>
      <c r="C338" s="44">
        <f>+IF(LOWER(AMS!$B$1)=LOWER(Mapping!A338),1,0)</f>
        <v>0</v>
      </c>
      <c r="D338" s="45" t="str">
        <f t="shared" si="10"/>
        <v/>
      </c>
    </row>
    <row r="339" spans="1:4" x14ac:dyDescent="0.3">
      <c r="A339" s="44" t="s">
        <v>407</v>
      </c>
      <c r="B339" s="42" t="s">
        <v>354</v>
      </c>
      <c r="C339" s="44">
        <f>+IF(LOWER(AMS!$B$1)=LOWER(Mapping!A339),1,0)</f>
        <v>0</v>
      </c>
      <c r="D339" s="45" t="str">
        <f t="shared" si="10"/>
        <v/>
      </c>
    </row>
    <row r="340" spans="1:4" x14ac:dyDescent="0.3">
      <c r="A340" s="44" t="s">
        <v>408</v>
      </c>
      <c r="B340" s="42" t="s">
        <v>354</v>
      </c>
      <c r="C340" s="44">
        <f>+IF(LOWER(AMS!$B$1)=LOWER(Mapping!A340),1,0)</f>
        <v>0</v>
      </c>
      <c r="D340" s="45" t="str">
        <f t="shared" si="10"/>
        <v/>
      </c>
    </row>
    <row r="341" spans="1:4" x14ac:dyDescent="0.3">
      <c r="A341" s="44" t="s">
        <v>409</v>
      </c>
      <c r="B341" s="42" t="s">
        <v>354</v>
      </c>
      <c r="C341" s="44">
        <f>+IF(LOWER(AMS!$B$1)=LOWER(Mapping!A341),1,0)</f>
        <v>0</v>
      </c>
      <c r="D341" s="45" t="str">
        <f t="shared" si="10"/>
        <v/>
      </c>
    </row>
    <row r="342" spans="1:4" x14ac:dyDescent="0.3">
      <c r="A342" s="44" t="s">
        <v>410</v>
      </c>
      <c r="B342" s="42" t="s">
        <v>354</v>
      </c>
      <c r="C342" s="44">
        <f>+IF(LOWER(AMS!$B$1)=LOWER(Mapping!A342),1,0)</f>
        <v>0</v>
      </c>
      <c r="D342" s="45" t="str">
        <f t="shared" si="10"/>
        <v/>
      </c>
    </row>
    <row r="343" spans="1:4" x14ac:dyDescent="0.3">
      <c r="A343" s="44" t="s">
        <v>411</v>
      </c>
      <c r="B343" s="42" t="s">
        <v>354</v>
      </c>
      <c r="C343" s="44">
        <f>+IF(LOWER(AMS!$B$1)=LOWER(Mapping!A343),1,0)</f>
        <v>0</v>
      </c>
      <c r="D343" s="45" t="str">
        <f t="shared" si="10"/>
        <v/>
      </c>
    </row>
    <row r="344" spans="1:4" x14ac:dyDescent="0.3">
      <c r="A344" s="44" t="s">
        <v>412</v>
      </c>
      <c r="B344" s="42" t="s">
        <v>354</v>
      </c>
      <c r="C344" s="44">
        <f>+IF(LOWER(AMS!$B$1)=LOWER(Mapping!A344),1,0)</f>
        <v>0</v>
      </c>
      <c r="D344" s="45" t="str">
        <f t="shared" si="10"/>
        <v/>
      </c>
    </row>
    <row r="345" spans="1:4" x14ac:dyDescent="0.3">
      <c r="A345" s="44" t="s">
        <v>413</v>
      </c>
      <c r="B345" s="42" t="s">
        <v>354</v>
      </c>
      <c r="C345" s="44">
        <f>+IF(LOWER(AMS!$B$1)=LOWER(Mapping!A345),1,0)</f>
        <v>0</v>
      </c>
      <c r="D345" s="45" t="str">
        <f t="shared" si="10"/>
        <v/>
      </c>
    </row>
    <row r="346" spans="1:4" x14ac:dyDescent="0.3">
      <c r="A346" s="44" t="s">
        <v>414</v>
      </c>
      <c r="B346" s="42" t="s">
        <v>354</v>
      </c>
      <c r="C346" s="44">
        <f>+IF(LOWER(AMS!$B$1)=LOWER(Mapping!A346),1,0)</f>
        <v>0</v>
      </c>
      <c r="D346" s="45" t="str">
        <f t="shared" si="10"/>
        <v/>
      </c>
    </row>
    <row r="347" spans="1:4" x14ac:dyDescent="0.3">
      <c r="A347" s="44" t="s">
        <v>415</v>
      </c>
      <c r="B347" s="42" t="s">
        <v>354</v>
      </c>
      <c r="C347" s="44">
        <f>+IF(LOWER(AMS!$B$1)=LOWER(Mapping!A347),1,0)</f>
        <v>0</v>
      </c>
      <c r="D347" s="45" t="str">
        <f t="shared" si="10"/>
        <v/>
      </c>
    </row>
    <row r="348" spans="1:4" x14ac:dyDescent="0.3">
      <c r="A348" s="44" t="s">
        <v>416</v>
      </c>
      <c r="B348" s="42" t="s">
        <v>354</v>
      </c>
      <c r="C348" s="44">
        <f>+IF(LOWER(AMS!$B$1)=LOWER(Mapping!A348),1,0)</f>
        <v>0</v>
      </c>
      <c r="D348" s="45" t="str">
        <f t="shared" si="10"/>
        <v/>
      </c>
    </row>
    <row r="349" spans="1:4" x14ac:dyDescent="0.3">
      <c r="A349" s="44" t="s">
        <v>417</v>
      </c>
      <c r="B349" s="42" t="s">
        <v>354</v>
      </c>
      <c r="C349" s="44">
        <f>+IF(LOWER(AMS!$B$1)=LOWER(Mapping!A349),1,0)</f>
        <v>0</v>
      </c>
      <c r="D349" s="45" t="str">
        <f t="shared" si="10"/>
        <v/>
      </c>
    </row>
    <row r="350" spans="1:4" x14ac:dyDescent="0.3">
      <c r="A350" s="44" t="s">
        <v>418</v>
      </c>
      <c r="B350" s="42" t="s">
        <v>348</v>
      </c>
      <c r="C350" s="44">
        <f>+IF(LOWER(AMS!$B$1)=LOWER(Mapping!A350),1,0)</f>
        <v>0</v>
      </c>
      <c r="D350" s="45" t="str">
        <f t="shared" si="10"/>
        <v/>
      </c>
    </row>
    <row r="351" spans="1:4" x14ac:dyDescent="0.3">
      <c r="A351" s="44" t="s">
        <v>419</v>
      </c>
      <c r="B351" s="42" t="s">
        <v>354</v>
      </c>
      <c r="C351" s="44">
        <f>+IF(LOWER(AMS!$B$1)=LOWER(Mapping!A351),1,0)</f>
        <v>0</v>
      </c>
      <c r="D351" s="45" t="str">
        <f t="shared" si="10"/>
        <v/>
      </c>
    </row>
    <row r="352" spans="1:4" x14ac:dyDescent="0.3">
      <c r="A352" s="44" t="s">
        <v>420</v>
      </c>
      <c r="B352" s="42" t="s">
        <v>354</v>
      </c>
      <c r="C352" s="44">
        <f>+IF(LOWER(AMS!$B$1)=LOWER(Mapping!A352),1,0)</f>
        <v>0</v>
      </c>
      <c r="D352" s="45" t="str">
        <f t="shared" si="10"/>
        <v/>
      </c>
    </row>
    <row r="353" spans="1:4" x14ac:dyDescent="0.3">
      <c r="A353" s="44" t="s">
        <v>421</v>
      </c>
      <c r="B353" s="42" t="s">
        <v>354</v>
      </c>
      <c r="C353" s="44">
        <f>+IF(LOWER(AMS!$B$1)=LOWER(Mapping!A353),1,0)</f>
        <v>0</v>
      </c>
      <c r="D353" s="45" t="str">
        <f t="shared" si="10"/>
        <v/>
      </c>
    </row>
    <row r="354" spans="1:4" x14ac:dyDescent="0.3">
      <c r="A354" s="44" t="s">
        <v>422</v>
      </c>
      <c r="B354" s="42" t="s">
        <v>354</v>
      </c>
      <c r="C354" s="44">
        <f>+IF(LOWER(AMS!$B$1)=LOWER(Mapping!A354),1,0)</f>
        <v>0</v>
      </c>
      <c r="D354" s="45" t="str">
        <f t="shared" si="10"/>
        <v/>
      </c>
    </row>
    <row r="355" spans="1:4" x14ac:dyDescent="0.3">
      <c r="A355" s="44" t="s">
        <v>423</v>
      </c>
      <c r="B355" s="42" t="s">
        <v>354</v>
      </c>
      <c r="C355" s="44">
        <f>+IF(LOWER(AMS!$B$1)=LOWER(Mapping!A355),1,0)</f>
        <v>0</v>
      </c>
      <c r="D355" s="45" t="str">
        <f t="shared" si="10"/>
        <v/>
      </c>
    </row>
    <row r="356" spans="1:4" x14ac:dyDescent="0.3">
      <c r="A356" s="44" t="s">
        <v>424</v>
      </c>
      <c r="B356" s="42" t="s">
        <v>354</v>
      </c>
      <c r="C356" s="44">
        <f>+IF(LOWER(AMS!$B$1)=LOWER(Mapping!A356),1,0)</f>
        <v>0</v>
      </c>
      <c r="D356" s="45" t="str">
        <f t="shared" si="10"/>
        <v/>
      </c>
    </row>
    <row r="357" spans="1:4" x14ac:dyDescent="0.3">
      <c r="A357" s="44" t="s">
        <v>425</v>
      </c>
      <c r="B357" s="42" t="s">
        <v>354</v>
      </c>
      <c r="C357" s="44">
        <f>+IF(LOWER(AMS!$B$1)=LOWER(Mapping!A357),1,0)</f>
        <v>0</v>
      </c>
      <c r="D357" s="45" t="str">
        <f t="shared" si="10"/>
        <v/>
      </c>
    </row>
    <row r="358" spans="1:4" x14ac:dyDescent="0.3">
      <c r="A358" s="44" t="s">
        <v>330</v>
      </c>
      <c r="B358" s="42" t="s">
        <v>348</v>
      </c>
      <c r="C358" s="44">
        <f>+IF(LOWER(AMS!$B$1)=LOWER(Mapping!A358),1,0)</f>
        <v>0</v>
      </c>
      <c r="D358" s="45" t="str">
        <f t="shared" si="10"/>
        <v/>
      </c>
    </row>
    <row r="359" spans="1:4" x14ac:dyDescent="0.3">
      <c r="A359" s="44" t="s">
        <v>331</v>
      </c>
      <c r="B359" s="42" t="s">
        <v>352</v>
      </c>
      <c r="C359" s="44">
        <f>+IF(LOWER(AMS!$B$1)=LOWER(Mapping!A359),1,0)</f>
        <v>0</v>
      </c>
      <c r="D359" s="45" t="str">
        <f t="shared" si="10"/>
        <v/>
      </c>
    </row>
    <row r="360" spans="1:4" x14ac:dyDescent="0.3">
      <c r="A360" s="44" t="s">
        <v>447</v>
      </c>
      <c r="B360" s="89" t="s">
        <v>348</v>
      </c>
      <c r="C360" s="44">
        <f>+IF(LOWER(AMS!$B$1)=LOWER(Mapping!A360),1,0)</f>
        <v>0</v>
      </c>
      <c r="D360" s="45" t="str">
        <f t="shared" si="10"/>
        <v/>
      </c>
    </row>
    <row r="361" spans="1:4" x14ac:dyDescent="0.3">
      <c r="A361" s="44" t="s">
        <v>448</v>
      </c>
      <c r="B361" s="42" t="s">
        <v>349</v>
      </c>
      <c r="C361" s="44">
        <f>+IF(LOWER(AMS!$B$1)=LOWER(Mapping!A361),1,0)</f>
        <v>0</v>
      </c>
      <c r="D361" s="45" t="str">
        <f t="shared" si="10"/>
        <v/>
      </c>
    </row>
    <row r="362" spans="1:4" x14ac:dyDescent="0.3">
      <c r="A362" s="44" t="s">
        <v>449</v>
      </c>
      <c r="B362" s="89" t="s">
        <v>348</v>
      </c>
      <c r="C362" s="44">
        <f>+IF(LOWER(AMS!$B$1)=LOWER(Mapping!A362),1,0)</f>
        <v>0</v>
      </c>
      <c r="D362" s="45" t="str">
        <f t="shared" si="10"/>
        <v/>
      </c>
    </row>
    <row r="363" spans="1:4" x14ac:dyDescent="0.3">
      <c r="A363" s="44" t="s">
        <v>450</v>
      </c>
      <c r="B363" s="89" t="s">
        <v>348</v>
      </c>
      <c r="C363" s="44">
        <f>+IF(LOWER(AMS!$B$1)=LOWER(Mapping!A363),1,0)</f>
        <v>0</v>
      </c>
      <c r="D363" s="45" t="str">
        <f t="shared" si="10"/>
        <v/>
      </c>
    </row>
    <row r="364" spans="1:4" x14ac:dyDescent="0.3">
      <c r="A364" s="44" t="s">
        <v>451</v>
      </c>
      <c r="B364" s="42" t="s">
        <v>346</v>
      </c>
      <c r="C364" s="44">
        <f>+IF(LOWER(AMS!$B$1)=LOWER(Mapping!A364),1,0)</f>
        <v>0</v>
      </c>
      <c r="D364" s="45" t="str">
        <f t="shared" si="10"/>
        <v/>
      </c>
    </row>
    <row r="365" spans="1:4" x14ac:dyDescent="0.3">
      <c r="A365" s="44" t="s">
        <v>452</v>
      </c>
      <c r="B365" s="89" t="s">
        <v>354</v>
      </c>
      <c r="C365" s="44">
        <f>+IF(LOWER(AMS!$B$1)=LOWER(Mapping!A365),1,0)</f>
        <v>0</v>
      </c>
      <c r="D365" s="45" t="str">
        <f t="shared" si="10"/>
        <v/>
      </c>
    </row>
    <row r="366" spans="1:4" x14ac:dyDescent="0.3">
      <c r="A366" s="44" t="s">
        <v>453</v>
      </c>
      <c r="B366" s="89" t="s">
        <v>354</v>
      </c>
      <c r="C366" s="44">
        <f>+IF(LOWER(AMS!$B$1)=LOWER(Mapping!A366),1,0)</f>
        <v>0</v>
      </c>
      <c r="D366" s="45" t="str">
        <f t="shared" si="10"/>
        <v/>
      </c>
    </row>
    <row r="367" spans="1:4" x14ac:dyDescent="0.3">
      <c r="A367" s="44" t="s">
        <v>454</v>
      </c>
      <c r="B367" s="42" t="s">
        <v>350</v>
      </c>
      <c r="C367" s="44">
        <f>+IF(LOWER(AMS!$B$1)=LOWER(Mapping!A367),1,0)</f>
        <v>0</v>
      </c>
      <c r="D367" s="45" t="str">
        <f t="shared" si="10"/>
        <v/>
      </c>
    </row>
    <row r="368" spans="1:4" x14ac:dyDescent="0.3">
      <c r="A368" t="s">
        <v>455</v>
      </c>
      <c r="B368" s="89" t="s">
        <v>346</v>
      </c>
      <c r="C368" s="44">
        <f>+IF(LOWER(AMS!$B$1)=LOWER(Mapping!A368),1,0)</f>
        <v>0</v>
      </c>
      <c r="D368" s="45" t="str">
        <f t="shared" si="10"/>
        <v/>
      </c>
    </row>
    <row r="369" spans="1:4" x14ac:dyDescent="0.3">
      <c r="A369" s="44"/>
      <c r="B369" s="42"/>
      <c r="C369" s="44">
        <f>+IF(LOWER(AMS!$B$1)=LOWER(Mapping!A369),1,0)</f>
        <v>1</v>
      </c>
      <c r="D369" s="45">
        <f t="shared" si="10"/>
        <v>0</v>
      </c>
    </row>
    <row r="370" spans="1:4" x14ac:dyDescent="0.3">
      <c r="A370" s="44"/>
      <c r="B370" s="42"/>
      <c r="C370" s="44">
        <f>+IF(LOWER(AMS!$B$1)=LOWER(Mapping!A370),1,0)</f>
        <v>1</v>
      </c>
      <c r="D370" s="45">
        <f t="shared" si="10"/>
        <v>0</v>
      </c>
    </row>
    <row r="371" spans="1:4" x14ac:dyDescent="0.3">
      <c r="A371" s="44"/>
      <c r="B371" s="42"/>
      <c r="C371" s="44">
        <f>+IF(LOWER(AMS!$B$1)=LOWER(Mapping!A371),1,0)</f>
        <v>1</v>
      </c>
      <c r="D371" s="45">
        <f t="shared" si="10"/>
        <v>0</v>
      </c>
    </row>
    <row r="372" spans="1:4" x14ac:dyDescent="0.3">
      <c r="A372" s="44"/>
      <c r="B372" s="42"/>
      <c r="C372" s="44">
        <f>+IF(LOWER(AMS!$B$1)=LOWER(Mapping!A372),1,0)</f>
        <v>1</v>
      </c>
      <c r="D372" s="45">
        <f t="shared" si="10"/>
        <v>0</v>
      </c>
    </row>
    <row r="373" spans="1:4" x14ac:dyDescent="0.3">
      <c r="A373" s="44"/>
      <c r="B373" s="42"/>
      <c r="C373" s="44">
        <f>+IF(LOWER(AMS!$B$1)=LOWER(Mapping!A373),1,0)</f>
        <v>1</v>
      </c>
      <c r="D373" s="45">
        <f t="shared" si="10"/>
        <v>0</v>
      </c>
    </row>
    <row r="374" spans="1:4" x14ac:dyDescent="0.3">
      <c r="A374" s="44"/>
      <c r="B374" s="42"/>
      <c r="C374" s="44">
        <f>+IF(LOWER(AMS!$B$1)=LOWER(Mapping!A374),1,0)</f>
        <v>1</v>
      </c>
      <c r="D374" s="45">
        <f t="shared" si="10"/>
        <v>0</v>
      </c>
    </row>
    <row r="375" spans="1:4" x14ac:dyDescent="0.3">
      <c r="A375" s="44"/>
      <c r="B375" s="42"/>
      <c r="C375" s="44">
        <f>+IF(LOWER(AMS!$B$1)=LOWER(Mapping!A375),1,0)</f>
        <v>1</v>
      </c>
      <c r="D375" s="45">
        <f t="shared" si="10"/>
        <v>0</v>
      </c>
    </row>
    <row r="376" spans="1:4" x14ac:dyDescent="0.3">
      <c r="A376" s="44"/>
      <c r="B376" s="42"/>
      <c r="C376" s="44">
        <f>+IF(LOWER(AMS!$B$1)=LOWER(Mapping!A376),1,0)</f>
        <v>1</v>
      </c>
      <c r="D376" s="45">
        <f t="shared" si="10"/>
        <v>0</v>
      </c>
    </row>
    <row r="377" spans="1:4" x14ac:dyDescent="0.3">
      <c r="A377" s="44"/>
      <c r="B377" s="42"/>
      <c r="C377" s="44">
        <f>+IF(LOWER(AMS!$B$1)=LOWER(Mapping!A377),1,0)</f>
        <v>1</v>
      </c>
      <c r="D377" s="45">
        <f t="shared" si="10"/>
        <v>0</v>
      </c>
    </row>
    <row r="378" spans="1:4" x14ac:dyDescent="0.3">
      <c r="A378" s="44"/>
      <c r="B378" s="42"/>
      <c r="C378" s="44">
        <f>+IF(LOWER(AMS!$B$1)=LOWER(Mapping!A378),1,0)</f>
        <v>1</v>
      </c>
      <c r="D378" s="45">
        <f t="shared" si="10"/>
        <v>0</v>
      </c>
    </row>
    <row r="379" spans="1:4" x14ac:dyDescent="0.3">
      <c r="A379" s="44"/>
      <c r="B379" s="42"/>
      <c r="C379" s="44">
        <f>+IF(LOWER(AMS!$B$1)=LOWER(Mapping!A379),1,0)</f>
        <v>1</v>
      </c>
      <c r="D379" s="45">
        <f t="shared" si="10"/>
        <v>0</v>
      </c>
    </row>
    <row r="380" spans="1:4" x14ac:dyDescent="0.3">
      <c r="A380" s="44"/>
      <c r="B380" s="42"/>
      <c r="C380" s="44">
        <f>+IF(LOWER(AMS!$B$1)=LOWER(Mapping!A380),1,0)</f>
        <v>1</v>
      </c>
      <c r="D380" s="45">
        <f t="shared" si="10"/>
        <v>0</v>
      </c>
    </row>
    <row r="381" spans="1:4" x14ac:dyDescent="0.3">
      <c r="A381" s="44"/>
      <c r="B381" s="42"/>
      <c r="C381" s="44">
        <f>+IF(LOWER(AMS!$B$1)=LOWER(Mapping!A381),1,0)</f>
        <v>1</v>
      </c>
      <c r="D381" s="45">
        <f t="shared" si="10"/>
        <v>0</v>
      </c>
    </row>
    <row r="382" spans="1:4" x14ac:dyDescent="0.3">
      <c r="A382" s="44"/>
      <c r="B382" s="42"/>
      <c r="C382" s="44">
        <f>+IF(LOWER(AMS!$B$1)=LOWER(Mapping!A382),1,0)</f>
        <v>1</v>
      </c>
      <c r="D382" s="45">
        <f t="shared" si="10"/>
        <v>0</v>
      </c>
    </row>
    <row r="383" spans="1:4" x14ac:dyDescent="0.3">
      <c r="A383" s="44"/>
      <c r="B383" s="42"/>
      <c r="C383" s="44">
        <f>+IF(LOWER(AMS!$B$1)=LOWER(Mapping!A383),1,0)</f>
        <v>1</v>
      </c>
      <c r="D383" s="45">
        <f t="shared" si="10"/>
        <v>0</v>
      </c>
    </row>
    <row r="384" spans="1:4" x14ac:dyDescent="0.3">
      <c r="A384" s="44"/>
      <c r="B384" s="42"/>
      <c r="C384" s="44">
        <f>+IF(LOWER(AMS!$B$1)=LOWER(Mapping!A384),1,0)</f>
        <v>1</v>
      </c>
      <c r="D384" s="45">
        <f t="shared" si="10"/>
        <v>0</v>
      </c>
    </row>
    <row r="385" spans="1:4" x14ac:dyDescent="0.3">
      <c r="A385" s="44"/>
      <c r="B385" s="42"/>
      <c r="C385" s="44">
        <f>+IF(LOWER(AMS!$B$1)=LOWER(Mapping!A385),1,0)</f>
        <v>1</v>
      </c>
      <c r="D385" s="45">
        <f t="shared" si="10"/>
        <v>0</v>
      </c>
    </row>
    <row r="386" spans="1:4" x14ac:dyDescent="0.3">
      <c r="A386" s="44"/>
      <c r="B386" s="42"/>
      <c r="C386" s="44">
        <f>+IF(LOWER(AMS!$B$1)=LOWER(Mapping!A386),1,0)</f>
        <v>1</v>
      </c>
      <c r="D386" s="45">
        <f t="shared" si="10"/>
        <v>0</v>
      </c>
    </row>
    <row r="387" spans="1:4" x14ac:dyDescent="0.3">
      <c r="A387" s="44"/>
      <c r="B387" s="42"/>
      <c r="C387" s="44">
        <f>+IF(LOWER(AMS!$B$1)=LOWER(Mapping!A387),1,0)</f>
        <v>1</v>
      </c>
      <c r="D387" s="45">
        <f t="shared" si="10"/>
        <v>0</v>
      </c>
    </row>
    <row r="388" spans="1:4" x14ac:dyDescent="0.3">
      <c r="A388" s="44"/>
      <c r="B388" s="42"/>
      <c r="C388" s="44">
        <f>+IF(LOWER(AMS!$B$1)=LOWER(Mapping!A388),1,0)</f>
        <v>1</v>
      </c>
      <c r="D388" s="45">
        <f t="shared" ref="D388:D451" si="11">+IF(C388=1,B388,"")</f>
        <v>0</v>
      </c>
    </row>
    <row r="389" spans="1:4" x14ac:dyDescent="0.3">
      <c r="A389" s="44"/>
      <c r="B389" s="42"/>
      <c r="C389" s="44">
        <f>+IF(LOWER(AMS!$B$1)=LOWER(Mapping!A389),1,0)</f>
        <v>1</v>
      </c>
      <c r="D389" s="45">
        <f t="shared" si="11"/>
        <v>0</v>
      </c>
    </row>
    <row r="390" spans="1:4" x14ac:dyDescent="0.3">
      <c r="A390" s="44"/>
      <c r="B390" s="42"/>
      <c r="C390" s="44">
        <f>+IF(LOWER(AMS!$B$1)=LOWER(Mapping!A390),1,0)</f>
        <v>1</v>
      </c>
      <c r="D390" s="45">
        <f t="shared" si="11"/>
        <v>0</v>
      </c>
    </row>
    <row r="391" spans="1:4" x14ac:dyDescent="0.3">
      <c r="A391" s="44"/>
      <c r="B391" s="42"/>
      <c r="C391" s="44">
        <f>+IF(LOWER(AMS!$B$1)=LOWER(Mapping!A391),1,0)</f>
        <v>1</v>
      </c>
      <c r="D391" s="45">
        <f t="shared" si="11"/>
        <v>0</v>
      </c>
    </row>
    <row r="392" spans="1:4" x14ac:dyDescent="0.3">
      <c r="A392" s="44"/>
      <c r="B392" s="42"/>
      <c r="C392" s="44">
        <f>+IF(LOWER(AMS!$B$1)=LOWER(Mapping!A392),1,0)</f>
        <v>1</v>
      </c>
      <c r="D392" s="45">
        <f t="shared" si="11"/>
        <v>0</v>
      </c>
    </row>
    <row r="393" spans="1:4" x14ac:dyDescent="0.3">
      <c r="A393" s="44"/>
      <c r="B393" s="42"/>
      <c r="C393" s="44">
        <f>+IF(LOWER(AMS!$B$1)=LOWER(Mapping!A393),1,0)</f>
        <v>1</v>
      </c>
      <c r="D393" s="45">
        <f t="shared" si="11"/>
        <v>0</v>
      </c>
    </row>
    <row r="394" spans="1:4" x14ac:dyDescent="0.3">
      <c r="A394" s="44"/>
      <c r="B394" s="42"/>
      <c r="C394" s="44">
        <f>+IF(LOWER(AMS!$B$1)=LOWER(Mapping!A394),1,0)</f>
        <v>1</v>
      </c>
      <c r="D394" s="45">
        <f t="shared" si="11"/>
        <v>0</v>
      </c>
    </row>
    <row r="395" spans="1:4" x14ac:dyDescent="0.3">
      <c r="A395" s="44"/>
      <c r="B395" s="42"/>
      <c r="C395" s="44">
        <f>+IF(LOWER(AMS!$B$1)=LOWER(Mapping!A395),1,0)</f>
        <v>1</v>
      </c>
      <c r="D395" s="45">
        <f t="shared" si="11"/>
        <v>0</v>
      </c>
    </row>
    <row r="396" spans="1:4" x14ac:dyDescent="0.3">
      <c r="A396" s="44"/>
      <c r="B396" s="42"/>
      <c r="C396" s="44">
        <f>+IF(LOWER(AMS!$B$1)=LOWER(Mapping!A396),1,0)</f>
        <v>1</v>
      </c>
      <c r="D396" s="45">
        <f t="shared" si="11"/>
        <v>0</v>
      </c>
    </row>
    <row r="397" spans="1:4" x14ac:dyDescent="0.3">
      <c r="A397" s="44"/>
      <c r="B397" s="42"/>
      <c r="C397" s="44">
        <f>+IF(LOWER(AMS!$B$1)=LOWER(Mapping!A397),1,0)</f>
        <v>1</v>
      </c>
      <c r="D397" s="45">
        <f t="shared" si="11"/>
        <v>0</v>
      </c>
    </row>
    <row r="398" spans="1:4" x14ac:dyDescent="0.3">
      <c r="A398" s="44"/>
      <c r="B398" s="42"/>
      <c r="C398" s="44">
        <f>+IF(LOWER(AMS!$B$1)=LOWER(Mapping!A398),1,0)</f>
        <v>1</v>
      </c>
      <c r="D398" s="45">
        <f t="shared" si="11"/>
        <v>0</v>
      </c>
    </row>
    <row r="399" spans="1:4" x14ac:dyDescent="0.3">
      <c r="A399" s="44"/>
      <c r="B399" s="42"/>
      <c r="C399" s="44">
        <f>+IF(LOWER(AMS!$B$1)=LOWER(Mapping!A399),1,0)</f>
        <v>1</v>
      </c>
      <c r="D399" s="45">
        <f t="shared" si="11"/>
        <v>0</v>
      </c>
    </row>
    <row r="400" spans="1:4" x14ac:dyDescent="0.3">
      <c r="A400" s="44"/>
      <c r="B400" s="42"/>
      <c r="C400" s="44">
        <f>+IF(LOWER(AMS!$B$1)=LOWER(Mapping!A400),1,0)</f>
        <v>1</v>
      </c>
      <c r="D400" s="45">
        <f t="shared" si="11"/>
        <v>0</v>
      </c>
    </row>
    <row r="401" spans="1:4" x14ac:dyDescent="0.3">
      <c r="A401" s="44"/>
      <c r="B401" s="42"/>
      <c r="C401" s="44">
        <f>+IF(LOWER(AMS!$B$1)=LOWER(Mapping!A401),1,0)</f>
        <v>1</v>
      </c>
      <c r="D401" s="45">
        <f t="shared" si="11"/>
        <v>0</v>
      </c>
    </row>
    <row r="402" spans="1:4" x14ac:dyDescent="0.3">
      <c r="A402" s="44"/>
      <c r="B402" s="42"/>
      <c r="C402" s="44">
        <f>+IF(LOWER(AMS!$B$1)=LOWER(Mapping!A402),1,0)</f>
        <v>1</v>
      </c>
      <c r="D402" s="45">
        <f t="shared" si="11"/>
        <v>0</v>
      </c>
    </row>
    <row r="403" spans="1:4" x14ac:dyDescent="0.3">
      <c r="A403" s="44"/>
      <c r="B403" s="42"/>
      <c r="C403" s="44">
        <f>+IF(LOWER(AMS!$B$1)=LOWER(Mapping!A403),1,0)</f>
        <v>1</v>
      </c>
      <c r="D403" s="45">
        <f t="shared" si="11"/>
        <v>0</v>
      </c>
    </row>
    <row r="404" spans="1:4" x14ac:dyDescent="0.3">
      <c r="A404" s="44"/>
      <c r="B404" s="42"/>
      <c r="C404" s="44">
        <f>+IF(LOWER(AMS!$B$1)=LOWER(Mapping!A404),1,0)</f>
        <v>1</v>
      </c>
      <c r="D404" s="45">
        <f t="shared" si="11"/>
        <v>0</v>
      </c>
    </row>
    <row r="405" spans="1:4" x14ac:dyDescent="0.3">
      <c r="A405" s="44"/>
      <c r="B405" s="42"/>
      <c r="C405" s="44">
        <f>+IF(LOWER(AMS!$B$1)=LOWER(Mapping!A405),1,0)</f>
        <v>1</v>
      </c>
      <c r="D405" s="45">
        <f t="shared" si="11"/>
        <v>0</v>
      </c>
    </row>
    <row r="406" spans="1:4" x14ac:dyDescent="0.3">
      <c r="A406" s="44"/>
      <c r="B406" s="42"/>
      <c r="C406" s="44">
        <f>+IF(LOWER(AMS!$B$1)=LOWER(Mapping!A406),1,0)</f>
        <v>1</v>
      </c>
      <c r="D406" s="45">
        <f t="shared" si="11"/>
        <v>0</v>
      </c>
    </row>
    <row r="407" spans="1:4" x14ac:dyDescent="0.3">
      <c r="A407" s="44"/>
      <c r="B407" s="42"/>
      <c r="C407" s="44">
        <f>+IF(LOWER(AMS!$B$1)=LOWER(Mapping!A407),1,0)</f>
        <v>1</v>
      </c>
      <c r="D407" s="45">
        <f t="shared" si="11"/>
        <v>0</v>
      </c>
    </row>
    <row r="408" spans="1:4" x14ac:dyDescent="0.3">
      <c r="A408" s="44"/>
      <c r="B408" s="42"/>
      <c r="C408" s="44">
        <f>+IF(LOWER(AMS!$B$1)=LOWER(Mapping!A408),1,0)</f>
        <v>1</v>
      </c>
      <c r="D408" s="45">
        <f t="shared" si="11"/>
        <v>0</v>
      </c>
    </row>
    <row r="409" spans="1:4" x14ac:dyDescent="0.3">
      <c r="A409" s="44"/>
      <c r="B409" s="42"/>
      <c r="C409" s="44">
        <f>+IF(LOWER(AMS!$B$1)=LOWER(Mapping!A409),1,0)</f>
        <v>1</v>
      </c>
      <c r="D409" s="45">
        <f t="shared" si="11"/>
        <v>0</v>
      </c>
    </row>
    <row r="410" spans="1:4" x14ac:dyDescent="0.3">
      <c r="A410" s="44"/>
      <c r="B410" s="42"/>
      <c r="C410" s="44">
        <f>+IF(LOWER(AMS!$B$1)=LOWER(Mapping!A410),1,0)</f>
        <v>1</v>
      </c>
      <c r="D410" s="45">
        <f t="shared" si="11"/>
        <v>0</v>
      </c>
    </row>
    <row r="411" spans="1:4" x14ac:dyDescent="0.3">
      <c r="A411" s="44"/>
      <c r="B411" s="42"/>
      <c r="C411" s="44">
        <f>+IF(LOWER(AMS!$B$1)=LOWER(Mapping!A411),1,0)</f>
        <v>1</v>
      </c>
      <c r="D411" s="45">
        <f t="shared" si="11"/>
        <v>0</v>
      </c>
    </row>
    <row r="412" spans="1:4" x14ac:dyDescent="0.3">
      <c r="A412" s="44"/>
      <c r="B412" s="42"/>
      <c r="C412" s="44">
        <f>+IF(LOWER(AMS!$B$1)=LOWER(Mapping!A412),1,0)</f>
        <v>1</v>
      </c>
      <c r="D412" s="45">
        <f t="shared" si="11"/>
        <v>0</v>
      </c>
    </row>
    <row r="413" spans="1:4" x14ac:dyDescent="0.3">
      <c r="A413" s="44"/>
      <c r="B413" s="42"/>
      <c r="C413" s="44">
        <f>+IF(LOWER(AMS!$B$1)=LOWER(Mapping!A413),1,0)</f>
        <v>1</v>
      </c>
      <c r="D413" s="45">
        <f t="shared" si="11"/>
        <v>0</v>
      </c>
    </row>
    <row r="414" spans="1:4" x14ac:dyDescent="0.3">
      <c r="A414" s="44"/>
      <c r="B414" s="42"/>
      <c r="C414" s="44">
        <f>+IF(LOWER(AMS!$B$1)=LOWER(Mapping!A414),1,0)</f>
        <v>1</v>
      </c>
      <c r="D414" s="45">
        <f t="shared" si="11"/>
        <v>0</v>
      </c>
    </row>
    <row r="415" spans="1:4" x14ac:dyDescent="0.3">
      <c r="A415" s="44"/>
      <c r="B415" s="42"/>
      <c r="C415" s="44">
        <f>+IF(LOWER(AMS!$B$1)=LOWER(Mapping!A415),1,0)</f>
        <v>1</v>
      </c>
      <c r="D415" s="45">
        <f t="shared" si="11"/>
        <v>0</v>
      </c>
    </row>
    <row r="416" spans="1:4" x14ac:dyDescent="0.3">
      <c r="A416" s="44"/>
      <c r="B416" s="42"/>
      <c r="C416" s="44">
        <f>+IF(LOWER(AMS!$B$1)=LOWER(Mapping!A416),1,0)</f>
        <v>1</v>
      </c>
      <c r="D416" s="45">
        <f t="shared" si="11"/>
        <v>0</v>
      </c>
    </row>
    <row r="417" spans="1:4" x14ac:dyDescent="0.3">
      <c r="A417" s="44"/>
      <c r="B417" s="42"/>
      <c r="C417" s="44">
        <f>+IF(LOWER(AMS!$B$1)=LOWER(Mapping!A417),1,0)</f>
        <v>1</v>
      </c>
      <c r="D417" s="45">
        <f t="shared" si="11"/>
        <v>0</v>
      </c>
    </row>
    <row r="418" spans="1:4" x14ac:dyDescent="0.3">
      <c r="A418" s="44"/>
      <c r="B418" s="42"/>
      <c r="C418" s="44">
        <f>+IF(LOWER(AMS!$B$1)=LOWER(Mapping!A418),1,0)</f>
        <v>1</v>
      </c>
      <c r="D418" s="45">
        <f t="shared" si="11"/>
        <v>0</v>
      </c>
    </row>
    <row r="419" spans="1:4" x14ac:dyDescent="0.3">
      <c r="A419" s="44"/>
      <c r="B419" s="42"/>
      <c r="C419" s="44">
        <f>+IF(LOWER(AMS!$B$1)=LOWER(Mapping!A419),1,0)</f>
        <v>1</v>
      </c>
      <c r="D419" s="45">
        <f t="shared" si="11"/>
        <v>0</v>
      </c>
    </row>
    <row r="420" spans="1:4" x14ac:dyDescent="0.3">
      <c r="A420" s="44"/>
      <c r="B420" s="42"/>
      <c r="C420" s="44">
        <f>+IF(LOWER(AMS!$B$1)=LOWER(Mapping!A420),1,0)</f>
        <v>1</v>
      </c>
      <c r="D420" s="45">
        <f t="shared" si="11"/>
        <v>0</v>
      </c>
    </row>
    <row r="421" spans="1:4" x14ac:dyDescent="0.3">
      <c r="A421" s="44"/>
      <c r="B421" s="42"/>
      <c r="C421" s="44">
        <f>+IF(LOWER(AMS!$B$1)=LOWER(Mapping!A421),1,0)</f>
        <v>1</v>
      </c>
      <c r="D421" s="45">
        <f t="shared" si="11"/>
        <v>0</v>
      </c>
    </row>
    <row r="422" spans="1:4" x14ac:dyDescent="0.3">
      <c r="A422" s="44"/>
      <c r="B422" s="42"/>
      <c r="C422" s="44">
        <f>+IF(LOWER(AMS!$B$1)=LOWER(Mapping!A422),1,0)</f>
        <v>1</v>
      </c>
      <c r="D422" s="45">
        <f t="shared" si="11"/>
        <v>0</v>
      </c>
    </row>
    <row r="423" spans="1:4" x14ac:dyDescent="0.3">
      <c r="A423" s="44"/>
      <c r="B423" s="42"/>
      <c r="C423" s="44">
        <f>+IF(LOWER(AMS!$B$1)=LOWER(Mapping!A423),1,0)</f>
        <v>1</v>
      </c>
      <c r="D423" s="45">
        <f t="shared" si="11"/>
        <v>0</v>
      </c>
    </row>
    <row r="424" spans="1:4" x14ac:dyDescent="0.3">
      <c r="A424" s="44"/>
      <c r="B424" s="42"/>
      <c r="C424" s="44">
        <f>+IF(LOWER(AMS!$B$1)=LOWER(Mapping!A424),1,0)</f>
        <v>1</v>
      </c>
      <c r="D424" s="45">
        <f t="shared" si="11"/>
        <v>0</v>
      </c>
    </row>
    <row r="425" spans="1:4" x14ac:dyDescent="0.3">
      <c r="A425" s="44"/>
      <c r="B425" s="42"/>
      <c r="C425" s="44">
        <f>+IF(LOWER(AMS!$B$1)=LOWER(Mapping!A425),1,0)</f>
        <v>1</v>
      </c>
      <c r="D425" s="45">
        <f t="shared" si="11"/>
        <v>0</v>
      </c>
    </row>
    <row r="426" spans="1:4" x14ac:dyDescent="0.3">
      <c r="A426" s="44"/>
      <c r="B426" s="42"/>
      <c r="C426" s="44">
        <f>+IF(LOWER(AMS!$B$1)=LOWER(Mapping!A426),1,0)</f>
        <v>1</v>
      </c>
      <c r="D426" s="45">
        <f t="shared" si="11"/>
        <v>0</v>
      </c>
    </row>
    <row r="427" spans="1:4" x14ac:dyDescent="0.3">
      <c r="A427" s="44"/>
      <c r="B427" s="42"/>
      <c r="C427" s="44">
        <f>+IF(LOWER(AMS!$B$1)=LOWER(Mapping!A427),1,0)</f>
        <v>1</v>
      </c>
      <c r="D427" s="45">
        <f t="shared" si="11"/>
        <v>0</v>
      </c>
    </row>
    <row r="428" spans="1:4" x14ac:dyDescent="0.3">
      <c r="A428" s="44"/>
      <c r="B428" s="42"/>
      <c r="C428" s="44">
        <f>+IF(LOWER(AMS!$B$1)=LOWER(Mapping!A428),1,0)</f>
        <v>1</v>
      </c>
      <c r="D428" s="45">
        <f t="shared" si="11"/>
        <v>0</v>
      </c>
    </row>
    <row r="429" spans="1:4" x14ac:dyDescent="0.3">
      <c r="A429" s="44"/>
      <c r="B429" s="42"/>
      <c r="C429" s="44">
        <f>+IF(LOWER(AMS!$B$1)=LOWER(Mapping!A429),1,0)</f>
        <v>1</v>
      </c>
      <c r="D429" s="45">
        <f t="shared" si="11"/>
        <v>0</v>
      </c>
    </row>
    <row r="430" spans="1:4" x14ac:dyDescent="0.3">
      <c r="A430" s="44"/>
      <c r="B430" s="42"/>
      <c r="C430" s="44">
        <f>+IF(LOWER(AMS!$B$1)=LOWER(Mapping!A430),1,0)</f>
        <v>1</v>
      </c>
      <c r="D430" s="45">
        <f t="shared" si="11"/>
        <v>0</v>
      </c>
    </row>
    <row r="431" spans="1:4" x14ac:dyDescent="0.3">
      <c r="A431" s="44"/>
      <c r="B431" s="42"/>
      <c r="C431" s="44">
        <f>+IF(LOWER(AMS!$B$1)=LOWER(Mapping!A431),1,0)</f>
        <v>1</v>
      </c>
      <c r="D431" s="45">
        <f t="shared" si="11"/>
        <v>0</v>
      </c>
    </row>
    <row r="432" spans="1:4" x14ac:dyDescent="0.3">
      <c r="A432" s="44"/>
      <c r="B432" s="42"/>
      <c r="C432" s="44">
        <f>+IF(LOWER(AMS!$B$1)=LOWER(Mapping!A432),1,0)</f>
        <v>1</v>
      </c>
      <c r="D432" s="45">
        <f t="shared" si="11"/>
        <v>0</v>
      </c>
    </row>
    <row r="433" spans="1:4" x14ac:dyDescent="0.3">
      <c r="A433" s="44"/>
      <c r="B433" s="42"/>
      <c r="C433" s="44">
        <f>+IF(LOWER(AMS!$B$1)=LOWER(Mapping!A433),1,0)</f>
        <v>1</v>
      </c>
      <c r="D433" s="45">
        <f t="shared" si="11"/>
        <v>0</v>
      </c>
    </row>
    <row r="434" spans="1:4" x14ac:dyDescent="0.3">
      <c r="A434" s="44"/>
      <c r="B434" s="42"/>
      <c r="C434" s="44">
        <f>+IF(LOWER(AMS!$B$1)=LOWER(Mapping!A434),1,0)</f>
        <v>1</v>
      </c>
      <c r="D434" s="45">
        <f t="shared" si="11"/>
        <v>0</v>
      </c>
    </row>
    <row r="435" spans="1:4" x14ac:dyDescent="0.3">
      <c r="A435" s="44"/>
      <c r="B435" s="42"/>
      <c r="C435" s="44">
        <f>+IF(LOWER(AMS!$B$1)=LOWER(Mapping!A435),1,0)</f>
        <v>1</v>
      </c>
      <c r="D435" s="45">
        <f t="shared" si="11"/>
        <v>0</v>
      </c>
    </row>
    <row r="436" spans="1:4" x14ac:dyDescent="0.3">
      <c r="A436" s="44"/>
      <c r="B436" s="42"/>
      <c r="C436" s="44">
        <f>+IF(LOWER(AMS!$B$1)=LOWER(Mapping!A436),1,0)</f>
        <v>1</v>
      </c>
      <c r="D436" s="45">
        <f t="shared" si="11"/>
        <v>0</v>
      </c>
    </row>
    <row r="437" spans="1:4" x14ac:dyDescent="0.3">
      <c r="A437" s="44"/>
      <c r="B437" s="42"/>
      <c r="C437" s="44">
        <f>+IF(LOWER(AMS!$B$1)=LOWER(Mapping!A437),1,0)</f>
        <v>1</v>
      </c>
      <c r="D437" s="45">
        <f t="shared" si="11"/>
        <v>0</v>
      </c>
    </row>
    <row r="438" spans="1:4" x14ac:dyDescent="0.3">
      <c r="A438" s="44"/>
      <c r="B438" s="42"/>
      <c r="C438" s="44">
        <f>+IF(LOWER(AMS!$B$1)=LOWER(Mapping!A438),1,0)</f>
        <v>1</v>
      </c>
      <c r="D438" s="45">
        <f t="shared" si="11"/>
        <v>0</v>
      </c>
    </row>
    <row r="439" spans="1:4" x14ac:dyDescent="0.3">
      <c r="A439" s="44"/>
      <c r="B439" s="42"/>
      <c r="C439" s="44">
        <f>+IF(LOWER(AMS!$B$1)=LOWER(Mapping!A439),1,0)</f>
        <v>1</v>
      </c>
      <c r="D439" s="45">
        <f t="shared" si="11"/>
        <v>0</v>
      </c>
    </row>
    <row r="440" spans="1:4" x14ac:dyDescent="0.3">
      <c r="A440" s="44"/>
      <c r="B440" s="42"/>
      <c r="C440" s="44">
        <f>+IF(LOWER(AMS!$B$1)=LOWER(Mapping!A440),1,0)</f>
        <v>1</v>
      </c>
      <c r="D440" s="45">
        <f t="shared" si="11"/>
        <v>0</v>
      </c>
    </row>
    <row r="441" spans="1:4" x14ac:dyDescent="0.3">
      <c r="A441" s="44"/>
      <c r="B441" s="42"/>
      <c r="C441" s="44">
        <f>+IF(LOWER(AMS!$B$1)=LOWER(Mapping!A441),1,0)</f>
        <v>1</v>
      </c>
      <c r="D441" s="45">
        <f t="shared" si="11"/>
        <v>0</v>
      </c>
    </row>
    <row r="442" spans="1:4" x14ac:dyDescent="0.3">
      <c r="A442" s="44"/>
      <c r="B442" s="42"/>
      <c r="C442" s="44">
        <f>+IF(LOWER(AMS!$B$1)=LOWER(Mapping!A442),1,0)</f>
        <v>1</v>
      </c>
      <c r="D442" s="45">
        <f t="shared" si="11"/>
        <v>0</v>
      </c>
    </row>
    <row r="443" spans="1:4" x14ac:dyDescent="0.3">
      <c r="A443" s="44"/>
      <c r="B443" s="42"/>
      <c r="C443" s="44">
        <f>+IF(LOWER(AMS!$B$1)=LOWER(Mapping!A443),1,0)</f>
        <v>1</v>
      </c>
      <c r="D443" s="45">
        <f t="shared" si="11"/>
        <v>0</v>
      </c>
    </row>
    <row r="444" spans="1:4" x14ac:dyDescent="0.3">
      <c r="A444" s="44"/>
      <c r="B444" s="42"/>
      <c r="C444" s="44">
        <f>+IF(LOWER(AMS!$B$1)=LOWER(Mapping!A444),1,0)</f>
        <v>1</v>
      </c>
      <c r="D444" s="45">
        <f t="shared" si="11"/>
        <v>0</v>
      </c>
    </row>
    <row r="445" spans="1:4" x14ac:dyDescent="0.3">
      <c r="A445" s="44"/>
      <c r="B445" s="42"/>
      <c r="C445" s="44">
        <f>+IF(LOWER(AMS!$B$1)=LOWER(Mapping!A445),1,0)</f>
        <v>1</v>
      </c>
      <c r="D445" s="45">
        <f t="shared" si="11"/>
        <v>0</v>
      </c>
    </row>
    <row r="446" spans="1:4" x14ac:dyDescent="0.3">
      <c r="A446" s="44"/>
      <c r="B446" s="42"/>
      <c r="C446" s="44">
        <f>+IF(LOWER(AMS!$B$1)=LOWER(Mapping!A446),1,0)</f>
        <v>1</v>
      </c>
      <c r="D446" s="45">
        <f t="shared" si="11"/>
        <v>0</v>
      </c>
    </row>
    <row r="447" spans="1:4" x14ac:dyDescent="0.3">
      <c r="A447" s="44"/>
      <c r="B447" s="42"/>
      <c r="C447" s="44">
        <f>+IF(LOWER(AMS!$B$1)=LOWER(Mapping!A447),1,0)</f>
        <v>1</v>
      </c>
      <c r="D447" s="45">
        <f t="shared" si="11"/>
        <v>0</v>
      </c>
    </row>
    <row r="448" spans="1:4" x14ac:dyDescent="0.3">
      <c r="A448" s="44"/>
      <c r="B448" s="42"/>
      <c r="C448" s="44">
        <f>+IF(LOWER(AMS!$B$1)=LOWER(Mapping!A448),1,0)</f>
        <v>1</v>
      </c>
      <c r="D448" s="45">
        <f t="shared" si="11"/>
        <v>0</v>
      </c>
    </row>
    <row r="449" spans="1:4" x14ac:dyDescent="0.3">
      <c r="A449" s="44"/>
      <c r="B449" s="42"/>
      <c r="C449" s="44">
        <f>+IF(LOWER(AMS!$B$1)=LOWER(Mapping!A449),1,0)</f>
        <v>1</v>
      </c>
      <c r="D449" s="45">
        <f t="shared" si="11"/>
        <v>0</v>
      </c>
    </row>
    <row r="450" spans="1:4" x14ac:dyDescent="0.3">
      <c r="A450" s="44"/>
      <c r="B450" s="42"/>
      <c r="C450" s="44">
        <f>+IF(LOWER(AMS!$B$1)=LOWER(Mapping!A450),1,0)</f>
        <v>1</v>
      </c>
      <c r="D450" s="45">
        <f t="shared" si="11"/>
        <v>0</v>
      </c>
    </row>
    <row r="451" spans="1:4" x14ac:dyDescent="0.3">
      <c r="A451" s="44"/>
      <c r="B451" s="42"/>
      <c r="C451" s="44">
        <f>+IF(LOWER(AMS!$B$1)=LOWER(Mapping!A451),1,0)</f>
        <v>1</v>
      </c>
      <c r="D451" s="45">
        <f t="shared" si="11"/>
        <v>0</v>
      </c>
    </row>
    <row r="452" spans="1:4" x14ac:dyDescent="0.3">
      <c r="A452" s="44"/>
      <c r="B452" s="42"/>
      <c r="C452" s="44">
        <f>+IF(LOWER(AMS!$B$1)=LOWER(Mapping!A452),1,0)</f>
        <v>1</v>
      </c>
      <c r="D452" s="45">
        <f t="shared" ref="D452:D499" si="12">+IF(C452=1,B452,"")</f>
        <v>0</v>
      </c>
    </row>
    <row r="453" spans="1:4" x14ac:dyDescent="0.3">
      <c r="A453" s="44"/>
      <c r="B453" s="42"/>
      <c r="C453" s="44">
        <f>+IF(LOWER(AMS!$B$1)=LOWER(Mapping!A453),1,0)</f>
        <v>1</v>
      </c>
      <c r="D453" s="45">
        <f t="shared" si="12"/>
        <v>0</v>
      </c>
    </row>
    <row r="454" spans="1:4" x14ac:dyDescent="0.3">
      <c r="A454" s="44"/>
      <c r="B454" s="42"/>
      <c r="C454" s="44">
        <f>+IF(LOWER(AMS!$B$1)=LOWER(Mapping!A454),1,0)</f>
        <v>1</v>
      </c>
      <c r="D454" s="45">
        <f t="shared" si="12"/>
        <v>0</v>
      </c>
    </row>
    <row r="455" spans="1:4" x14ac:dyDescent="0.3">
      <c r="A455" s="44"/>
      <c r="B455" s="42"/>
      <c r="C455" s="44">
        <f>+IF(LOWER(AMS!$B$1)=LOWER(Mapping!A455),1,0)</f>
        <v>1</v>
      </c>
      <c r="D455" s="45">
        <f t="shared" si="12"/>
        <v>0</v>
      </c>
    </row>
    <row r="456" spans="1:4" x14ac:dyDescent="0.3">
      <c r="A456" s="44"/>
      <c r="B456" s="42"/>
      <c r="C456" s="44">
        <f>+IF(LOWER(AMS!$B$1)=LOWER(Mapping!A456),1,0)</f>
        <v>1</v>
      </c>
      <c r="D456" s="45">
        <f t="shared" si="12"/>
        <v>0</v>
      </c>
    </row>
    <row r="457" spans="1:4" x14ac:dyDescent="0.3">
      <c r="A457" s="44"/>
      <c r="B457" s="42"/>
      <c r="C457" s="44">
        <f>+IF(LOWER(AMS!$B$1)=LOWER(Mapping!A457),1,0)</f>
        <v>1</v>
      </c>
      <c r="D457" s="45">
        <f t="shared" si="12"/>
        <v>0</v>
      </c>
    </row>
    <row r="458" spans="1:4" x14ac:dyDescent="0.3">
      <c r="A458" s="44"/>
      <c r="B458" s="42"/>
      <c r="C458" s="44">
        <f>+IF(LOWER(AMS!$B$1)=LOWER(Mapping!A458),1,0)</f>
        <v>1</v>
      </c>
      <c r="D458" s="45">
        <f t="shared" si="12"/>
        <v>0</v>
      </c>
    </row>
    <row r="459" spans="1:4" x14ac:dyDescent="0.3">
      <c r="A459" s="44"/>
      <c r="B459" s="42"/>
      <c r="C459" s="44">
        <f>+IF(LOWER(AMS!$B$1)=LOWER(Mapping!A459),1,0)</f>
        <v>1</v>
      </c>
      <c r="D459" s="45">
        <f t="shared" si="12"/>
        <v>0</v>
      </c>
    </row>
    <row r="460" spans="1:4" x14ac:dyDescent="0.3">
      <c r="A460" s="44"/>
      <c r="B460" s="42"/>
      <c r="C460" s="44">
        <f>+IF(LOWER(AMS!$B$1)=LOWER(Mapping!A460),1,0)</f>
        <v>1</v>
      </c>
      <c r="D460" s="45">
        <f t="shared" si="12"/>
        <v>0</v>
      </c>
    </row>
    <row r="461" spans="1:4" x14ac:dyDescent="0.3">
      <c r="A461" s="44"/>
      <c r="B461" s="42"/>
      <c r="C461" s="44">
        <f>+IF(LOWER(AMS!$B$1)=LOWER(Mapping!A461),1,0)</f>
        <v>1</v>
      </c>
      <c r="D461" s="45">
        <f t="shared" si="12"/>
        <v>0</v>
      </c>
    </row>
    <row r="462" spans="1:4" x14ac:dyDescent="0.3">
      <c r="A462" s="44"/>
      <c r="B462" s="42"/>
      <c r="C462" s="44">
        <f>+IF(LOWER(AMS!$B$1)=LOWER(Mapping!A462),1,0)</f>
        <v>1</v>
      </c>
      <c r="D462" s="45">
        <f t="shared" si="12"/>
        <v>0</v>
      </c>
    </row>
    <row r="463" spans="1:4" x14ac:dyDescent="0.3">
      <c r="A463" s="44"/>
      <c r="B463" s="42"/>
      <c r="C463" s="44">
        <f>+IF(LOWER(AMS!$B$1)=LOWER(Mapping!A463),1,0)</f>
        <v>1</v>
      </c>
      <c r="D463" s="45">
        <f t="shared" si="12"/>
        <v>0</v>
      </c>
    </row>
    <row r="464" spans="1:4" x14ac:dyDescent="0.3">
      <c r="A464" s="44"/>
      <c r="B464" s="42"/>
      <c r="C464" s="44">
        <f>+IF(LOWER(AMS!$B$1)=LOWER(Mapping!A464),1,0)</f>
        <v>1</v>
      </c>
      <c r="D464" s="45">
        <f t="shared" si="12"/>
        <v>0</v>
      </c>
    </row>
    <row r="465" spans="1:4" x14ac:dyDescent="0.3">
      <c r="A465" s="44"/>
      <c r="B465" s="42"/>
      <c r="C465" s="44">
        <f>+IF(LOWER(AMS!$B$1)=LOWER(Mapping!A465),1,0)</f>
        <v>1</v>
      </c>
      <c r="D465" s="45">
        <f t="shared" si="12"/>
        <v>0</v>
      </c>
    </row>
    <row r="466" spans="1:4" x14ac:dyDescent="0.3">
      <c r="A466" s="44"/>
      <c r="B466" s="42"/>
      <c r="C466" s="44">
        <f>+IF(LOWER(AMS!$B$1)=LOWER(Mapping!A466),1,0)</f>
        <v>1</v>
      </c>
      <c r="D466" s="45">
        <f t="shared" si="12"/>
        <v>0</v>
      </c>
    </row>
    <row r="467" spans="1:4" x14ac:dyDescent="0.3">
      <c r="A467" s="44"/>
      <c r="B467" s="42"/>
      <c r="C467" s="44">
        <f>+IF(LOWER(AMS!$B$1)=LOWER(Mapping!A467),1,0)</f>
        <v>1</v>
      </c>
      <c r="D467" s="45">
        <f t="shared" si="12"/>
        <v>0</v>
      </c>
    </row>
    <row r="468" spans="1:4" x14ac:dyDescent="0.3">
      <c r="A468" s="44"/>
      <c r="B468" s="42"/>
      <c r="C468" s="44">
        <f>+IF(LOWER(AMS!$B$1)=LOWER(Mapping!A468),1,0)</f>
        <v>1</v>
      </c>
      <c r="D468" s="45">
        <f t="shared" si="12"/>
        <v>0</v>
      </c>
    </row>
    <row r="469" spans="1:4" x14ac:dyDescent="0.3">
      <c r="A469" s="44"/>
      <c r="B469" s="42"/>
      <c r="C469" s="44">
        <f>+IF(LOWER(AMS!$B$1)=LOWER(Mapping!A469),1,0)</f>
        <v>1</v>
      </c>
      <c r="D469" s="45">
        <f t="shared" si="12"/>
        <v>0</v>
      </c>
    </row>
    <row r="470" spans="1:4" x14ac:dyDescent="0.3">
      <c r="A470" s="44"/>
      <c r="B470" s="42"/>
      <c r="C470" s="44">
        <f>+IF(LOWER(AMS!$B$1)=LOWER(Mapping!A470),1,0)</f>
        <v>1</v>
      </c>
      <c r="D470" s="45">
        <f t="shared" si="12"/>
        <v>0</v>
      </c>
    </row>
    <row r="471" spans="1:4" x14ac:dyDescent="0.3">
      <c r="A471" s="44"/>
      <c r="B471" s="42"/>
      <c r="C471" s="44">
        <f>+IF(LOWER(AMS!$B$1)=LOWER(Mapping!A471),1,0)</f>
        <v>1</v>
      </c>
      <c r="D471" s="45">
        <f t="shared" si="12"/>
        <v>0</v>
      </c>
    </row>
    <row r="472" spans="1:4" x14ac:dyDescent="0.3">
      <c r="A472" s="44"/>
      <c r="B472" s="42"/>
      <c r="C472" s="44">
        <f>+IF(LOWER(AMS!$B$1)=LOWER(Mapping!A472),1,0)</f>
        <v>1</v>
      </c>
      <c r="D472" s="45">
        <f t="shared" si="12"/>
        <v>0</v>
      </c>
    </row>
    <row r="473" spans="1:4" x14ac:dyDescent="0.3">
      <c r="A473" s="44"/>
      <c r="B473" s="42"/>
      <c r="C473" s="44">
        <f>+IF(LOWER(AMS!$B$1)=LOWER(Mapping!A473),1,0)</f>
        <v>1</v>
      </c>
      <c r="D473" s="45">
        <f t="shared" si="12"/>
        <v>0</v>
      </c>
    </row>
    <row r="474" spans="1:4" x14ac:dyDescent="0.3">
      <c r="A474" s="44"/>
      <c r="B474" s="42"/>
      <c r="C474" s="44">
        <f>+IF(LOWER(AMS!$B$1)=LOWER(Mapping!A474),1,0)</f>
        <v>1</v>
      </c>
      <c r="D474" s="45">
        <f t="shared" si="12"/>
        <v>0</v>
      </c>
    </row>
    <row r="475" spans="1:4" x14ac:dyDescent="0.3">
      <c r="A475" s="44"/>
      <c r="B475" s="42"/>
      <c r="C475" s="44">
        <f>+IF(LOWER(AMS!$B$1)=LOWER(Mapping!A475),1,0)</f>
        <v>1</v>
      </c>
      <c r="D475" s="45">
        <f t="shared" si="12"/>
        <v>0</v>
      </c>
    </row>
    <row r="476" spans="1:4" x14ac:dyDescent="0.3">
      <c r="A476" s="44"/>
      <c r="B476" s="42"/>
      <c r="C476" s="44">
        <f>+IF(LOWER(AMS!$B$1)=LOWER(Mapping!A476),1,0)</f>
        <v>1</v>
      </c>
      <c r="D476" s="45">
        <f t="shared" si="12"/>
        <v>0</v>
      </c>
    </row>
    <row r="477" spans="1:4" x14ac:dyDescent="0.3">
      <c r="A477" s="44"/>
      <c r="B477" s="42"/>
      <c r="C477" s="44">
        <f>+IF(LOWER(AMS!$B$1)=LOWER(Mapping!A477),1,0)</f>
        <v>1</v>
      </c>
      <c r="D477" s="45">
        <f t="shared" si="12"/>
        <v>0</v>
      </c>
    </row>
    <row r="478" spans="1:4" x14ac:dyDescent="0.3">
      <c r="A478" s="44"/>
      <c r="B478" s="42"/>
      <c r="C478" s="44">
        <f>+IF(LOWER(AMS!$B$1)=LOWER(Mapping!A478),1,0)</f>
        <v>1</v>
      </c>
      <c r="D478" s="45">
        <f t="shared" si="12"/>
        <v>0</v>
      </c>
    </row>
    <row r="479" spans="1:4" x14ac:dyDescent="0.3">
      <c r="A479" s="44"/>
      <c r="B479" s="42"/>
      <c r="C479" s="44">
        <f>+IF(LOWER(AMS!$B$1)=LOWER(Mapping!A479),1,0)</f>
        <v>1</v>
      </c>
      <c r="D479" s="45">
        <f t="shared" si="12"/>
        <v>0</v>
      </c>
    </row>
    <row r="480" spans="1:4" x14ac:dyDescent="0.3">
      <c r="A480" s="44"/>
      <c r="B480" s="42"/>
      <c r="C480" s="44">
        <f>+IF(LOWER(AMS!$B$1)=LOWER(Mapping!A480),1,0)</f>
        <v>1</v>
      </c>
      <c r="D480" s="45">
        <f t="shared" si="12"/>
        <v>0</v>
      </c>
    </row>
    <row r="481" spans="1:4" x14ac:dyDescent="0.3">
      <c r="A481" s="44"/>
      <c r="B481" s="42"/>
      <c r="C481" s="44">
        <f>+IF(LOWER(AMS!$B$1)=LOWER(Mapping!A481),1,0)</f>
        <v>1</v>
      </c>
      <c r="D481" s="45">
        <f t="shared" si="12"/>
        <v>0</v>
      </c>
    </row>
    <row r="482" spans="1:4" x14ac:dyDescent="0.3">
      <c r="A482" s="44"/>
      <c r="B482" s="42"/>
      <c r="C482" s="44">
        <f>+IF(LOWER(AMS!$B$1)=LOWER(Mapping!A482),1,0)</f>
        <v>1</v>
      </c>
      <c r="D482" s="45">
        <f t="shared" si="12"/>
        <v>0</v>
      </c>
    </row>
    <row r="483" spans="1:4" x14ac:dyDescent="0.3">
      <c r="A483" s="44"/>
      <c r="B483" s="42"/>
      <c r="C483" s="44">
        <f>+IF(LOWER(AMS!$B$1)=LOWER(Mapping!A483),1,0)</f>
        <v>1</v>
      </c>
      <c r="D483" s="45">
        <f t="shared" si="12"/>
        <v>0</v>
      </c>
    </row>
    <row r="484" spans="1:4" x14ac:dyDescent="0.3">
      <c r="A484" s="44"/>
      <c r="B484" s="42"/>
      <c r="C484" s="44">
        <f>+IF(LOWER(AMS!$B$1)=LOWER(Mapping!A484),1,0)</f>
        <v>1</v>
      </c>
      <c r="D484" s="45">
        <f t="shared" si="12"/>
        <v>0</v>
      </c>
    </row>
    <row r="485" spans="1:4" x14ac:dyDescent="0.3">
      <c r="A485" s="44"/>
      <c r="B485" s="42"/>
      <c r="C485" s="44">
        <f>+IF(LOWER(AMS!$B$1)=LOWER(Mapping!A485),1,0)</f>
        <v>1</v>
      </c>
      <c r="D485" s="45">
        <f t="shared" si="12"/>
        <v>0</v>
      </c>
    </row>
    <row r="486" spans="1:4" x14ac:dyDescent="0.3">
      <c r="A486" s="44"/>
      <c r="B486" s="42"/>
      <c r="C486" s="44">
        <f>+IF(LOWER(AMS!$B$1)=LOWER(Mapping!A486),1,0)</f>
        <v>1</v>
      </c>
      <c r="D486" s="45">
        <f t="shared" si="12"/>
        <v>0</v>
      </c>
    </row>
    <row r="487" spans="1:4" x14ac:dyDescent="0.3">
      <c r="A487" s="44"/>
      <c r="B487" s="42"/>
      <c r="C487" s="44">
        <f>+IF(LOWER(AMS!$B$1)=LOWER(Mapping!A487),1,0)</f>
        <v>1</v>
      </c>
      <c r="D487" s="45">
        <f t="shared" si="12"/>
        <v>0</v>
      </c>
    </row>
    <row r="488" spans="1:4" x14ac:dyDescent="0.3">
      <c r="A488" s="44"/>
      <c r="B488" s="42"/>
      <c r="C488" s="44">
        <f>+IF(LOWER(AMS!$B$1)=LOWER(Mapping!A488),1,0)</f>
        <v>1</v>
      </c>
      <c r="D488" s="45">
        <f t="shared" si="12"/>
        <v>0</v>
      </c>
    </row>
    <row r="489" spans="1:4" x14ac:dyDescent="0.3">
      <c r="A489" s="44"/>
      <c r="B489" s="42"/>
      <c r="C489" s="44">
        <f>+IF(LOWER(AMS!$B$1)=LOWER(Mapping!A489),1,0)</f>
        <v>1</v>
      </c>
      <c r="D489" s="45">
        <f t="shared" si="12"/>
        <v>0</v>
      </c>
    </row>
    <row r="490" spans="1:4" x14ac:dyDescent="0.3">
      <c r="A490" s="44"/>
      <c r="B490" s="42"/>
      <c r="C490" s="44">
        <f>+IF(LOWER(AMS!$B$1)=LOWER(Mapping!A490),1,0)</f>
        <v>1</v>
      </c>
      <c r="D490" s="45">
        <f t="shared" si="12"/>
        <v>0</v>
      </c>
    </row>
    <row r="491" spans="1:4" x14ac:dyDescent="0.3">
      <c r="A491" s="44"/>
      <c r="B491" s="42"/>
      <c r="C491" s="44">
        <f>+IF(LOWER(AMS!$B$1)=LOWER(Mapping!A491),1,0)</f>
        <v>1</v>
      </c>
      <c r="D491" s="45">
        <f t="shared" si="12"/>
        <v>0</v>
      </c>
    </row>
    <row r="492" spans="1:4" x14ac:dyDescent="0.3">
      <c r="A492" s="44"/>
      <c r="B492" s="42"/>
      <c r="C492" s="44">
        <f>+IF(LOWER(AMS!$B$1)=LOWER(Mapping!A492),1,0)</f>
        <v>1</v>
      </c>
      <c r="D492" s="45">
        <f t="shared" si="12"/>
        <v>0</v>
      </c>
    </row>
    <row r="493" spans="1:4" x14ac:dyDescent="0.3">
      <c r="A493" s="44"/>
      <c r="B493" s="42"/>
      <c r="C493" s="44">
        <f>+IF(LOWER(AMS!$B$1)=LOWER(Mapping!A493),1,0)</f>
        <v>1</v>
      </c>
      <c r="D493" s="45">
        <f t="shared" si="12"/>
        <v>0</v>
      </c>
    </row>
    <row r="494" spans="1:4" x14ac:dyDescent="0.3">
      <c r="A494" s="44"/>
      <c r="B494" s="42"/>
      <c r="C494" s="44">
        <f>+IF(LOWER(AMS!$B$1)=LOWER(Mapping!A494),1,0)</f>
        <v>1</v>
      </c>
      <c r="D494" s="45">
        <f t="shared" si="12"/>
        <v>0</v>
      </c>
    </row>
    <row r="495" spans="1:4" x14ac:dyDescent="0.3">
      <c r="A495" s="44"/>
      <c r="B495" s="42"/>
      <c r="C495" s="44">
        <f>+IF(LOWER(AMS!$B$1)=LOWER(Mapping!A495),1,0)</f>
        <v>1</v>
      </c>
      <c r="D495" s="45">
        <f t="shared" si="12"/>
        <v>0</v>
      </c>
    </row>
    <row r="496" spans="1:4" x14ac:dyDescent="0.3">
      <c r="A496" s="44"/>
      <c r="B496" s="42"/>
      <c r="C496" s="44">
        <f>+IF(LOWER(AMS!$B$1)=LOWER(Mapping!A496),1,0)</f>
        <v>1</v>
      </c>
      <c r="D496" s="45">
        <f t="shared" si="12"/>
        <v>0</v>
      </c>
    </row>
    <row r="497" spans="1:4" x14ac:dyDescent="0.3">
      <c r="A497" s="44"/>
      <c r="B497" s="42"/>
      <c r="C497" s="44">
        <f>+IF(LOWER(AMS!$B$1)=LOWER(Mapping!A497),1,0)</f>
        <v>1</v>
      </c>
      <c r="D497" s="45">
        <f t="shared" si="12"/>
        <v>0</v>
      </c>
    </row>
    <row r="498" spans="1:4" x14ac:dyDescent="0.3">
      <c r="A498" s="44"/>
      <c r="B498" s="42"/>
      <c r="C498" s="44">
        <f>+IF(LOWER(AMS!$B$1)=LOWER(Mapping!A498),1,0)</f>
        <v>1</v>
      </c>
      <c r="D498" s="45">
        <f t="shared" si="12"/>
        <v>0</v>
      </c>
    </row>
    <row r="499" spans="1:4" ht="15" thickBot="1" x14ac:dyDescent="0.35">
      <c r="A499" s="47"/>
      <c r="B499" s="58"/>
      <c r="C499" s="47">
        <f>+IF(LOWER(AMS!$B$1)=LOWER(Mapping!A499),1,0)</f>
        <v>1</v>
      </c>
      <c r="D499" s="49">
        <f t="shared" si="12"/>
        <v>0</v>
      </c>
    </row>
  </sheetData>
  <sheetProtection sheet="1" objects="1" scenarios="1"/>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3"/>
  <sheetViews>
    <sheetView zoomScale="85" workbookViewId="0">
      <selection activeCell="A3" sqref="A3"/>
    </sheetView>
  </sheetViews>
  <sheetFormatPr defaultRowHeight="14.4" x14ac:dyDescent="0.3"/>
  <cols>
    <col min="1" max="1" width="19.21875" customWidth="1"/>
    <col min="2" max="2" width="14" bestFit="1" customWidth="1"/>
    <col min="3" max="3" width="10.21875" customWidth="1"/>
    <col min="4" max="4" width="16" bestFit="1" customWidth="1"/>
    <col min="5" max="5" width="7.77734375" bestFit="1" customWidth="1"/>
    <col min="6" max="6" width="18.5546875" bestFit="1" customWidth="1"/>
    <col min="7" max="7" width="14.5546875" bestFit="1" customWidth="1"/>
    <col min="8" max="8" width="18" bestFit="1" customWidth="1"/>
    <col min="9" max="9" width="10.21875" bestFit="1" customWidth="1"/>
    <col min="10" max="10" width="20.5546875" bestFit="1" customWidth="1"/>
    <col min="11" max="11" width="21.77734375" bestFit="1" customWidth="1"/>
    <col min="12" max="12" width="26.44140625" bestFit="1" customWidth="1"/>
    <col min="13" max="13" width="10.21875" bestFit="1" customWidth="1"/>
    <col min="14" max="14" width="16.44140625" bestFit="1" customWidth="1"/>
    <col min="15" max="15" width="23.77734375" bestFit="1" customWidth="1"/>
    <col min="16" max="16" width="33.21875" bestFit="1" customWidth="1"/>
    <col min="17" max="18" width="21.21875" bestFit="1" customWidth="1"/>
    <col min="19" max="19" width="18.5546875" bestFit="1" customWidth="1"/>
    <col min="20" max="20" width="23.77734375" bestFit="1" customWidth="1"/>
    <col min="21" max="21" width="20.21875" bestFit="1" customWidth="1"/>
    <col min="22" max="22" width="21.5546875" bestFit="1" customWidth="1"/>
    <col min="23" max="23" width="29.77734375" bestFit="1" customWidth="1"/>
    <col min="24" max="24" width="21.5546875" bestFit="1" customWidth="1"/>
    <col min="25" max="25" width="24.77734375" bestFit="1" customWidth="1"/>
    <col min="26" max="26" width="18.77734375" bestFit="1" customWidth="1"/>
    <col min="27" max="27" width="29.77734375" bestFit="1" customWidth="1"/>
    <col min="28" max="28" width="8.21875" bestFit="1" customWidth="1"/>
    <col min="29" max="29" width="18.5546875" bestFit="1" customWidth="1"/>
    <col min="30" max="30" width="8.21875" bestFit="1" customWidth="1"/>
    <col min="31" max="31" width="10.5546875" bestFit="1" customWidth="1"/>
    <col min="32" max="32" width="16.77734375" bestFit="1" customWidth="1"/>
    <col min="33" max="33" width="19.77734375" bestFit="1" customWidth="1"/>
    <col min="34" max="34" width="18.21875" bestFit="1" customWidth="1"/>
  </cols>
  <sheetData>
    <row r="1" spans="1:34" x14ac:dyDescent="0.3">
      <c r="A1" t="s">
        <v>4</v>
      </c>
      <c r="B1" t="s">
        <v>5</v>
      </c>
      <c r="C1" t="s">
        <v>328</v>
      </c>
      <c r="D1" t="s">
        <v>6</v>
      </c>
      <c r="E1" t="s">
        <v>0</v>
      </c>
      <c r="F1" t="s">
        <v>64</v>
      </c>
      <c r="G1" t="s">
        <v>27</v>
      </c>
      <c r="H1" t="s">
        <v>337</v>
      </c>
      <c r="I1" t="s">
        <v>26</v>
      </c>
      <c r="J1" t="s">
        <v>30</v>
      </c>
      <c r="K1" t="s">
        <v>325</v>
      </c>
      <c r="L1" t="s">
        <v>28</v>
      </c>
      <c r="M1" t="s">
        <v>24</v>
      </c>
      <c r="N1" t="s">
        <v>25</v>
      </c>
      <c r="O1" t="s">
        <v>29</v>
      </c>
      <c r="P1" t="s">
        <v>22</v>
      </c>
      <c r="Q1" t="s">
        <v>340</v>
      </c>
      <c r="R1" t="s">
        <v>332</v>
      </c>
      <c r="S1" s="89" t="s">
        <v>355</v>
      </c>
    </row>
    <row r="2" spans="1:34" x14ac:dyDescent="0.3">
      <c r="A2">
        <f>AMS!B1</f>
        <v>0</v>
      </c>
      <c r="B2" s="116">
        <f>AMS!B5</f>
        <v>43921</v>
      </c>
      <c r="C2" t="str">
        <f>IFERROR(VLOOKUP(AMS!$B$1,Mapping!$A$4:$B$499,2,FALSE),"")</f>
        <v/>
      </c>
      <c r="D2" t="e">
        <f ca="1">MID(CELL("filename",$A$2),FIND("_",CELL("filename",$A$2),FIND("_",CELL("filename",$A$2),FIND("[",CELL("filename",$A$2),1))+1)+1,3)</f>
        <v>#VALUE!</v>
      </c>
      <c r="E2" s="86" t="s">
        <v>329</v>
      </c>
      <c r="F2" s="33" t="str">
        <f>+IF(ISNUMBER(AMS!$C$7),AMS!$C$7,"")</f>
        <v/>
      </c>
      <c r="G2" s="33" t="str">
        <f>+IF(ISNUMBER(AMS!$C$8),AMS!$C$8,"")</f>
        <v/>
      </c>
      <c r="H2" s="33" t="str">
        <f>+IF(ISNUMBER(AMS!$C$9),AMS!$C$9,"")</f>
        <v/>
      </c>
      <c r="I2" s="33" t="str">
        <f>+IF(ISNUMBER(AMS!$C$10),AMS!$C$10,"")</f>
        <v/>
      </c>
      <c r="J2" s="33" t="str">
        <f>+IF(ISNUMBER(AMS!$C$11),AMS!$C$11,"")</f>
        <v/>
      </c>
      <c r="K2" s="33" t="str">
        <f>+IF(ISNUMBER(AMS!$C$12),AMS!$C$12,"")</f>
        <v/>
      </c>
      <c r="L2" s="33" t="str">
        <f>+IF(ISNUMBER(AMS!$C$13),AMS!$C$13,"")</f>
        <v/>
      </c>
      <c r="M2" s="33" t="str">
        <f>+IF(ISNUMBER(AMS!$C$14),AMS!$C$14,"")</f>
        <v/>
      </c>
      <c r="N2" s="33" t="str">
        <f>+IF(ISNUMBER(AMS!$C$15),AMS!$C$15,"")</f>
        <v/>
      </c>
      <c r="O2" s="33" t="str">
        <f>+IF(ISNUMBER(AMS!$C$16),AMS!$C$16,"")</f>
        <v/>
      </c>
      <c r="P2" s="33" t="str">
        <f>+IF(ISNUMBER(AMS!$C$17),AMS!$C$17,"")</f>
        <v/>
      </c>
      <c r="Q2" s="33" t="str">
        <f>+IF(ISNUMBER(AMS!$C$18),AMS!$C$18,"")</f>
        <v/>
      </c>
      <c r="R2" s="33" t="str">
        <f>+IF(ISNUMBER(MATCH(AMS!$C$19,Mapping!$G$106:$G$107,0)),AMS!$C$19,"")</f>
        <v/>
      </c>
      <c r="S2" s="33" t="str">
        <f>+IF(ISNUMBER(AMS!$C$20),AMS!$C$20,"")</f>
        <v/>
      </c>
      <c r="T2" s="33"/>
      <c r="U2" s="33"/>
      <c r="V2" s="33"/>
      <c r="W2" s="33"/>
      <c r="X2" s="33"/>
      <c r="Y2" s="33"/>
      <c r="Z2" s="33"/>
      <c r="AA2" s="33"/>
      <c r="AB2" s="33"/>
      <c r="AC2" s="33"/>
      <c r="AD2" s="33"/>
      <c r="AE2" s="33"/>
      <c r="AF2" s="33"/>
      <c r="AG2" s="33"/>
      <c r="AH2" s="33"/>
    </row>
    <row r="3" spans="1:34" x14ac:dyDescent="0.3">
      <c r="A3">
        <f>AMS!B1</f>
        <v>0</v>
      </c>
      <c r="B3" s="116">
        <f>AMS!G5</f>
        <v>44012</v>
      </c>
      <c r="C3" t="str">
        <f>IFERROR(VLOOKUP(AMS!$B$1,Mapping!$A$4:$B$499,2,FALSE),"")</f>
        <v/>
      </c>
      <c r="D3" t="e">
        <f ca="1">MID(CELL("filename",$A$2),FIND("_",CELL("filename",$A$2),FIND("_",CELL("filename",$A$2),FIND("[",CELL("filename",$A$2),1))+1)+1,3)</f>
        <v>#VALUE!</v>
      </c>
      <c r="E3" s="86" t="s">
        <v>329</v>
      </c>
      <c r="F3" s="33" t="str">
        <f>+IF(ISNUMBER(AMS!$H$7),AMS!$H$7,"")</f>
        <v/>
      </c>
      <c r="G3" s="33" t="str">
        <f>+IF(ISNUMBER(AMS!$H$8),AMS!$H$8,"")</f>
        <v/>
      </c>
      <c r="H3" s="33" t="str">
        <f>+IF(ISNUMBER(AMS!$H$9),AMS!$H$9,"")</f>
        <v/>
      </c>
      <c r="I3" s="33" t="str">
        <f>+IF(ISNUMBER(AMS!$H$10),AMS!$H$10,"")</f>
        <v/>
      </c>
      <c r="J3" s="33" t="str">
        <f>+IF(ISNUMBER(AMS!$H$11),AMS!$H$11,"")</f>
        <v/>
      </c>
      <c r="K3" s="33" t="str">
        <f>+IF(ISNUMBER(AMS!$H$12),AMS!$H$12,"")</f>
        <v/>
      </c>
      <c r="L3" s="33" t="str">
        <f>+IF(ISNUMBER(AMS!$H$13),AMS!$H$13,"")</f>
        <v/>
      </c>
      <c r="M3" s="33" t="str">
        <f>+IF(ISNUMBER(AMS!$H$14),AMS!$H$14,"")</f>
        <v/>
      </c>
      <c r="N3" s="33" t="str">
        <f>+IF(ISNUMBER(AMS!$H$15),AMS!$H$15,"")</f>
        <v/>
      </c>
      <c r="O3" s="33" t="str">
        <f>+IF(ISNUMBER(AMS!$H$16),AMS!$H$16,"")</f>
        <v/>
      </c>
      <c r="P3" s="33" t="str">
        <f>+IF(ISNUMBER(AMS!$H$17),AMS!$H$17,"")</f>
        <v/>
      </c>
      <c r="Q3" s="33" t="str">
        <f>+IF(ISNUMBER(AMS!$H$18),AMS!$H$18,"")</f>
        <v/>
      </c>
      <c r="R3" s="33" t="str">
        <f>+IF(ISNUMBER(MATCH(AMS!$H$19,Mapping!$G$106:$G$107,0)),AMS!$H$19,"")</f>
        <v/>
      </c>
      <c r="S3" s="33" t="str">
        <f>+IF(ISNUMBER(AMS!$H$20),AMS!$H$20,"")</f>
        <v/>
      </c>
    </row>
  </sheetData>
  <sheetProtection sheet="1" objects="1" scenarios="1"/>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15E40F90-CC71-4059-9BD5-CBAE17347BC6}">
  <ds:schemaRefs>
    <ds:schemaRef ds:uri="http://schemas.microsoft.com/PowerBIAddIn"/>
  </ds:schemaRefs>
</ds:datastoreItem>
</file>

<file path=customXml/itemProps2.xml><?xml version="1.0" encoding="utf-8"?>
<ds:datastoreItem xmlns:ds="http://schemas.openxmlformats.org/officeDocument/2006/customXml" ds:itemID="{4475CC7B-9E38-47DB-BF51-C8F4F4E551F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CompilationNotes</vt:lpstr>
      <vt:lpstr>AMS</vt:lpstr>
      <vt:lpstr>Mapping</vt:lpstr>
      <vt:lpstr>AMSInputs</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Alcaraz-Garcia, Francisco</dc:creator>
  <cp:keywords>Public</cp:keywords>
  <cp:lastModifiedBy>McGuinness, Lucia</cp:lastModifiedBy>
  <dcterms:created xsi:type="dcterms:W3CDTF">2019-11-07T12:47:01Z</dcterms:created>
  <dcterms:modified xsi:type="dcterms:W3CDTF">2020-07-07T15:09:50Z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3f7eeaf8-60e2-4729-acf0-10460aff8281</vt:lpwstr>
  </property>
  <property fmtid="{D5CDD505-2E9C-101B-9397-08002B2CF9AE}" pid="3" name="bjSaver">
    <vt:lpwstr>XhTaX2saoao+rq983HvETZEkRd+pGzxE</vt:lpwstr>
  </property>
  <property fmtid="{D5CDD505-2E9C-101B-9397-08002B2CF9AE}" pid="4" name="{A44787D4-0540-4523-9961-78E4036D8C6D}">
    <vt:lpwstr>{EB84B98C-2977-4557-8EF8-67F7E6250727}</vt:lpwstr>
  </property>
  <property fmtid="{D5CDD505-2E9C-101B-9397-08002B2CF9AE}" pid="5" name="_AdHocReviewCycleID">
    <vt:i4>809549403</vt:i4>
  </property>
  <property fmtid="{D5CDD505-2E9C-101B-9397-08002B2CF9AE}" pid="6" name="_NewReviewCycle">
    <vt:lpwstr/>
  </property>
  <property fmtid="{D5CDD505-2E9C-101B-9397-08002B2CF9AE}" pid="7" name="_EmailSubject">
    <vt:lpwstr>Request to publish on CBI website - New PRISM Impact Metric Data Report AMIB</vt:lpwstr>
  </property>
  <property fmtid="{D5CDD505-2E9C-101B-9397-08002B2CF9AE}" pid="8" name="_AuthorEmail">
    <vt:lpwstr>john.canny@centralbank.ie</vt:lpwstr>
  </property>
  <property fmtid="{D5CDD505-2E9C-101B-9397-08002B2CF9AE}" pid="9" name="_AuthorEmailDisplayName">
    <vt:lpwstr>Canny, John</vt:lpwstr>
  </property>
  <property fmtid="{D5CDD505-2E9C-101B-9397-08002B2CF9AE}" pid="10" name="_PreviousAdHocReviewCycleID">
    <vt:i4>809549403</vt:i4>
  </property>
  <property fmtid="{D5CDD505-2E9C-101B-9397-08002B2CF9AE}" pid="11" name="_ReviewingToolsShownOnce">
    <vt:lpwstr/>
  </property>
  <property fmtid="{D5CDD505-2E9C-101B-9397-08002B2CF9AE}" pid="12" name="bjDocumentSecurityLabel">
    <vt:lpwstr>Public</vt:lpwstr>
  </property>
  <property fmtid="{D5CDD505-2E9C-101B-9397-08002B2CF9AE}" pid="13"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4" name="bjDocumentLabelXML-0">
    <vt:lpwstr>ames.com/2008/01/sie/internal/label"&gt;&lt;element uid="33ed6465-8d2f-4fab-bbbc-787e2c148707" value="" /&gt;&lt;element uid="28c775dd-3fa7-40f2-8368-0e7fa48abc25" value="" /&gt;&lt;/sisl&gt;</vt:lpwstr>
  </property>
  <property fmtid="{D5CDD505-2E9C-101B-9397-08002B2CF9AE}" pid="15" name="bjLeftHeaderLabel-first">
    <vt:lpwstr>&amp;"Times New Roman,Regular"&amp;12&amp;K000000 </vt:lpwstr>
  </property>
  <property fmtid="{D5CDD505-2E9C-101B-9397-08002B2CF9AE}" pid="16" name="bjLeftHeaderLabel-even">
    <vt:lpwstr>&amp;"Times New Roman,Regular"&amp;12&amp;K000000 </vt:lpwstr>
  </property>
  <property fmtid="{D5CDD505-2E9C-101B-9397-08002B2CF9AE}" pid="17" name="bjLeftHeaderLabel">
    <vt:lpwstr>&amp;"Times New Roman,Regular"&amp;12&amp;K000000 </vt:lpwstr>
  </property>
</Properties>
</file>