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ONR\OFR\UAT\"/>
    </mc:Choice>
  </mc:AlternateContent>
  <workbookProtection workbookAlgorithmName="SHA-512" workbookHashValue="Sg7Mea0YQd3vhp++Nk8IqFEPcxpOJZZWsY7fn6xDSWXmPJQNa85CwkxvpssN4Dyp2oDbU2VeCo57hy+UjMO4Ug==" workbookSaltValue="htdO7T4ky8Fb1k6eye85bQ==" workbookSpinCount="100000" lockStructure="1"/>
  <bookViews>
    <workbookView xWindow="0" yWindow="0" windowWidth="21600" windowHeight="9600"/>
  </bookViews>
  <sheets>
    <sheet name="Cover Sheet" sheetId="3" r:id="rId1"/>
    <sheet name="OFR" sheetId="1" r:id="rId2"/>
    <sheet name="Data Validation" sheetId="4" r:id="rId3"/>
    <sheet name="Rule Validation" sheetId="6" r:id="rId4"/>
    <sheet name="Lists" sheetId="5" state="hidden" r:id="rId5"/>
  </sheets>
  <definedNames>
    <definedName name="_xlnm._FilterDatabase" localSheetId="2" hidden="1">'Data Validation'!$A$1:$F$133</definedName>
    <definedName name="_xlnm._FilterDatabase" localSheetId="1" hidden="1">OFR!$A$1:$B$86</definedName>
  </definedNames>
  <calcPr calcId="162913"/>
</workbook>
</file>

<file path=xl/calcChain.xml><?xml version="1.0" encoding="utf-8"?>
<calcChain xmlns="http://schemas.openxmlformats.org/spreadsheetml/2006/main">
  <c r="G9" i="6" l="1"/>
  <c r="D5" i="6" l="1"/>
  <c r="C5" i="6"/>
  <c r="E5" i="6"/>
  <c r="D4" i="6" l="1"/>
  <c r="D12" i="6" l="1"/>
  <c r="C2" i="4" l="1"/>
  <c r="C140" i="4" l="1"/>
  <c r="C139" i="4"/>
  <c r="C138" i="4"/>
  <c r="C137" i="4"/>
  <c r="C136" i="4"/>
  <c r="C135" i="4"/>
  <c r="C133" i="4"/>
  <c r="C132" i="4"/>
  <c r="C134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E135" i="4" l="1"/>
  <c r="F135" i="4"/>
  <c r="E136" i="4"/>
  <c r="F136" i="4"/>
  <c r="E137" i="4"/>
  <c r="F137" i="4"/>
  <c r="E138" i="4"/>
  <c r="F138" i="4"/>
  <c r="E139" i="4"/>
  <c r="F139" i="4"/>
  <c r="E140" i="4"/>
  <c r="F140" i="4"/>
  <c r="F134" i="4"/>
  <c r="E134" i="4"/>
  <c r="F2" i="4"/>
  <c r="E2" i="4"/>
  <c r="G13" i="6" l="1"/>
  <c r="H13" i="6"/>
  <c r="D13" i="6"/>
  <c r="C13" i="6"/>
  <c r="C12" i="6"/>
  <c r="G12" i="6" s="1"/>
  <c r="C11" i="6"/>
  <c r="D11" i="6"/>
  <c r="D10" i="6"/>
  <c r="C10" i="6"/>
  <c r="D9" i="6"/>
  <c r="C9" i="6"/>
  <c r="D8" i="6"/>
  <c r="C8" i="6"/>
  <c r="D7" i="6"/>
  <c r="C7" i="6"/>
  <c r="C6" i="6"/>
  <c r="D6" i="6"/>
  <c r="G6" i="6" l="1"/>
  <c r="G11" i="6"/>
  <c r="G10" i="6"/>
  <c r="G8" i="6"/>
  <c r="G7" i="6"/>
  <c r="H6" i="6"/>
  <c r="H7" i="6"/>
  <c r="H8" i="6"/>
  <c r="H9" i="6"/>
  <c r="H10" i="6"/>
  <c r="H11" i="6"/>
  <c r="H12" i="6"/>
  <c r="C4" i="6"/>
  <c r="D3" i="6"/>
  <c r="G3" i="6" s="1"/>
  <c r="D2" i="6"/>
  <c r="C3" i="6"/>
  <c r="H5" i="6" l="1"/>
  <c r="G5" i="6"/>
  <c r="H4" i="6"/>
  <c r="G4" i="6"/>
  <c r="H3" i="6"/>
  <c r="F128" i="4"/>
  <c r="F126" i="4"/>
  <c r="F124" i="4"/>
  <c r="F122" i="4"/>
  <c r="F120" i="4"/>
  <c r="F118" i="4"/>
  <c r="F116" i="4"/>
  <c r="F114" i="4"/>
  <c r="F112" i="4"/>
  <c r="F110" i="4"/>
  <c r="F108" i="4"/>
  <c r="F106" i="4"/>
  <c r="E128" i="4"/>
  <c r="E126" i="4"/>
  <c r="E124" i="4"/>
  <c r="E122" i="4"/>
  <c r="E120" i="4"/>
  <c r="E118" i="4"/>
  <c r="E116" i="4"/>
  <c r="E114" i="4"/>
  <c r="E112" i="4"/>
  <c r="E110" i="4"/>
  <c r="E108" i="4"/>
  <c r="E106" i="4"/>
  <c r="F132" i="4"/>
  <c r="F130" i="4"/>
  <c r="E132" i="4"/>
  <c r="E130" i="4"/>
  <c r="F123" i="4"/>
  <c r="F133" i="4"/>
  <c r="F131" i="4"/>
  <c r="F129" i="4"/>
  <c r="F127" i="4"/>
  <c r="F125" i="4"/>
  <c r="E121" i="4"/>
  <c r="F119" i="4"/>
  <c r="F117" i="4"/>
  <c r="E115" i="4"/>
  <c r="E113" i="4"/>
  <c r="F111" i="4"/>
  <c r="E109" i="4"/>
  <c r="E107" i="4"/>
  <c r="E100" i="4"/>
  <c r="F98" i="4"/>
  <c r="F96" i="4"/>
  <c r="F94" i="4"/>
  <c r="F104" i="4"/>
  <c r="F100" i="4"/>
  <c r="E104" i="4"/>
  <c r="F92" i="4"/>
  <c r="E98" i="4"/>
  <c r="E96" i="4"/>
  <c r="E94" i="4"/>
  <c r="E92" i="4"/>
  <c r="C105" i="4"/>
  <c r="F105" i="4" s="1"/>
  <c r="C104" i="4"/>
  <c r="C103" i="4"/>
  <c r="F103" i="4" s="1"/>
  <c r="C102" i="4"/>
  <c r="F102" i="4" s="1"/>
  <c r="C101" i="4"/>
  <c r="E101" i="4" s="1"/>
  <c r="C100" i="4"/>
  <c r="C99" i="4"/>
  <c r="F99" i="4" s="1"/>
  <c r="C98" i="4"/>
  <c r="C97" i="4"/>
  <c r="F97" i="4" s="1"/>
  <c r="C96" i="4"/>
  <c r="C95" i="4"/>
  <c r="F95" i="4" s="1"/>
  <c r="C94" i="4"/>
  <c r="C93" i="4"/>
  <c r="E93" i="4" s="1"/>
  <c r="C92" i="4"/>
  <c r="F90" i="4"/>
  <c r="F88" i="4"/>
  <c r="F86" i="4"/>
  <c r="F82" i="4"/>
  <c r="F78" i="4"/>
  <c r="F76" i="4"/>
  <c r="F74" i="4"/>
  <c r="F72" i="4"/>
  <c r="E90" i="4"/>
  <c r="E88" i="4"/>
  <c r="E86" i="4"/>
  <c r="E82" i="4"/>
  <c r="E78" i="4"/>
  <c r="E76" i="4"/>
  <c r="E74" i="4"/>
  <c r="E72" i="4"/>
  <c r="F84" i="4"/>
  <c r="F80" i="4"/>
  <c r="E84" i="4"/>
  <c r="E80" i="4"/>
  <c r="C91" i="4"/>
  <c r="F91" i="4" s="1"/>
  <c r="C90" i="4"/>
  <c r="C89" i="4"/>
  <c r="F89" i="4" s="1"/>
  <c r="C88" i="4"/>
  <c r="C87" i="4"/>
  <c r="F87" i="4" s="1"/>
  <c r="C86" i="4"/>
  <c r="C85" i="4"/>
  <c r="F85" i="4" s="1"/>
  <c r="C84" i="4"/>
  <c r="C83" i="4"/>
  <c r="E83" i="4" s="1"/>
  <c r="C82" i="4"/>
  <c r="C81" i="4"/>
  <c r="F81" i="4" s="1"/>
  <c r="C80" i="4"/>
  <c r="C79" i="4"/>
  <c r="F79" i="4" s="1"/>
  <c r="C78" i="4"/>
  <c r="C77" i="4"/>
  <c r="F77" i="4" s="1"/>
  <c r="C76" i="4"/>
  <c r="C75" i="4"/>
  <c r="E75" i="4" s="1"/>
  <c r="C74" i="4"/>
  <c r="C73" i="4"/>
  <c r="F73" i="4" s="1"/>
  <c r="C72" i="4"/>
  <c r="F70" i="4"/>
  <c r="F68" i="4"/>
  <c r="F64" i="4"/>
  <c r="F62" i="4"/>
  <c r="F60" i="4"/>
  <c r="F58" i="4"/>
  <c r="F56" i="4"/>
  <c r="F54" i="4"/>
  <c r="F52" i="4"/>
  <c r="F50" i="4"/>
  <c r="F48" i="4"/>
  <c r="F46" i="4"/>
  <c r="E70" i="4"/>
  <c r="E68" i="4"/>
  <c r="E64" i="4"/>
  <c r="E62" i="4"/>
  <c r="E60" i="4"/>
  <c r="E58" i="4"/>
  <c r="E56" i="4"/>
  <c r="E54" i="4"/>
  <c r="E52" i="4"/>
  <c r="E50" i="4"/>
  <c r="E48" i="4"/>
  <c r="E46" i="4"/>
  <c r="F66" i="4"/>
  <c r="E66" i="4"/>
  <c r="F44" i="4"/>
  <c r="E44" i="4"/>
  <c r="C71" i="4"/>
  <c r="F71" i="4" s="1"/>
  <c r="C70" i="4"/>
  <c r="C69" i="4"/>
  <c r="F69" i="4" s="1"/>
  <c r="C68" i="4"/>
  <c r="C67" i="4"/>
  <c r="F67" i="4" s="1"/>
  <c r="C66" i="4"/>
  <c r="C65" i="4"/>
  <c r="F65" i="4" s="1"/>
  <c r="C64" i="4"/>
  <c r="C63" i="4"/>
  <c r="F63" i="4" s="1"/>
  <c r="C62" i="4"/>
  <c r="C61" i="4"/>
  <c r="F61" i="4" s="1"/>
  <c r="C60" i="4"/>
  <c r="C59" i="4"/>
  <c r="F59" i="4" s="1"/>
  <c r="C58" i="4"/>
  <c r="C57" i="4"/>
  <c r="F57" i="4" s="1"/>
  <c r="C55" i="4"/>
  <c r="F55" i="4" s="1"/>
  <c r="C56" i="4"/>
  <c r="C54" i="4"/>
  <c r="C53" i="4"/>
  <c r="F53" i="4" s="1"/>
  <c r="C52" i="4"/>
  <c r="C51" i="4"/>
  <c r="F51" i="4" s="1"/>
  <c r="C50" i="4"/>
  <c r="C49" i="4"/>
  <c r="F49" i="4" s="1"/>
  <c r="C48" i="4"/>
  <c r="C47" i="4"/>
  <c r="F47" i="4" s="1"/>
  <c r="C46" i="4"/>
  <c r="C45" i="4"/>
  <c r="F45" i="4" s="1"/>
  <c r="C44" i="4"/>
  <c r="F42" i="4"/>
  <c r="E42" i="4"/>
  <c r="F39" i="4"/>
  <c r="E39" i="4"/>
  <c r="F37" i="4"/>
  <c r="E37" i="4"/>
  <c r="C43" i="4"/>
  <c r="E43" i="4" s="1"/>
  <c r="C42" i="4"/>
  <c r="C41" i="4"/>
  <c r="F41" i="4" s="1"/>
  <c r="C40" i="4"/>
  <c r="F40" i="4" s="1"/>
  <c r="C39" i="4"/>
  <c r="C38" i="4"/>
  <c r="E38" i="4" s="1"/>
  <c r="C37" i="4"/>
  <c r="F35" i="4"/>
  <c r="F34" i="4"/>
  <c r="E35" i="4"/>
  <c r="E34" i="4"/>
  <c r="C36" i="4"/>
  <c r="F36" i="4" s="1"/>
  <c r="C35" i="4"/>
  <c r="C34" i="4"/>
  <c r="E32" i="4"/>
  <c r="F32" i="4"/>
  <c r="F31" i="4"/>
  <c r="E31" i="4"/>
  <c r="F29" i="4"/>
  <c r="E29" i="4"/>
  <c r="F28" i="4"/>
  <c r="E28" i="4"/>
  <c r="F26" i="4"/>
  <c r="E26" i="4"/>
  <c r="C33" i="4"/>
  <c r="F33" i="4" s="1"/>
  <c r="C32" i="4"/>
  <c r="C31" i="4"/>
  <c r="C30" i="4"/>
  <c r="E30" i="4" s="1"/>
  <c r="C29" i="4"/>
  <c r="C28" i="4"/>
  <c r="C27" i="4"/>
  <c r="E27" i="4" s="1"/>
  <c r="C26" i="4"/>
  <c r="F24" i="4"/>
  <c r="E24" i="4"/>
  <c r="F22" i="4"/>
  <c r="E22" i="4"/>
  <c r="F20" i="4"/>
  <c r="E20" i="4"/>
  <c r="F18" i="4"/>
  <c r="E18" i="4"/>
  <c r="F16" i="4"/>
  <c r="E16" i="4"/>
  <c r="F14" i="4"/>
  <c r="E14" i="4"/>
  <c r="C25" i="4"/>
  <c r="E25" i="4" s="1"/>
  <c r="C24" i="4"/>
  <c r="C23" i="4"/>
  <c r="F23" i="4" s="1"/>
  <c r="C22" i="4"/>
  <c r="C21" i="4"/>
  <c r="F21" i="4" s="1"/>
  <c r="C20" i="4"/>
  <c r="C19" i="4"/>
  <c r="F19" i="4" s="1"/>
  <c r="C18" i="4"/>
  <c r="C17" i="4"/>
  <c r="F17" i="4" s="1"/>
  <c r="C16" i="4"/>
  <c r="C15" i="4"/>
  <c r="F15" i="4" s="1"/>
  <c r="C14" i="4"/>
  <c r="F10" i="4"/>
  <c r="F9" i="4"/>
  <c r="F12" i="4"/>
  <c r="E12" i="4"/>
  <c r="C13" i="4"/>
  <c r="F13" i="4" s="1"/>
  <c r="C12" i="4"/>
  <c r="E9" i="4"/>
  <c r="E10" i="4"/>
  <c r="C11" i="4"/>
  <c r="F11" i="4" s="1"/>
  <c r="C10" i="4"/>
  <c r="C9" i="4"/>
  <c r="C8" i="4"/>
  <c r="F8" i="4" s="1"/>
  <c r="F7" i="4"/>
  <c r="E7" i="4"/>
  <c r="C7" i="4"/>
  <c r="F6" i="4"/>
  <c r="E6" i="4"/>
  <c r="C6" i="4"/>
  <c r="E85" i="4" l="1"/>
  <c r="E71" i="4"/>
  <c r="E59" i="4"/>
  <c r="E47" i="4"/>
  <c r="F43" i="4"/>
  <c r="F115" i="4"/>
  <c r="E117" i="4"/>
  <c r="F83" i="4"/>
  <c r="E17" i="4"/>
  <c r="E123" i="4"/>
  <c r="E77" i="4"/>
  <c r="F75" i="4"/>
  <c r="F25" i="4"/>
  <c r="F107" i="4"/>
  <c r="F27" i="4"/>
  <c r="F121" i="4"/>
  <c r="E125" i="4"/>
  <c r="F113" i="4"/>
  <c r="E127" i="4"/>
  <c r="E49" i="4"/>
  <c r="F38" i="4"/>
  <c r="E57" i="4"/>
  <c r="E65" i="4"/>
  <c r="F109" i="4"/>
  <c r="E111" i="4"/>
  <c r="E119" i="4"/>
  <c r="E129" i="4"/>
  <c r="E131" i="4"/>
  <c r="E133" i="4"/>
  <c r="F30" i="4"/>
  <c r="F93" i="4"/>
  <c r="E95" i="4"/>
  <c r="F101" i="4"/>
  <c r="E102" i="4"/>
  <c r="E45" i="4"/>
  <c r="E53" i="4"/>
  <c r="E61" i="4"/>
  <c r="E69" i="4"/>
  <c r="E97" i="4"/>
  <c r="E99" i="4"/>
  <c r="E103" i="4"/>
  <c r="E105" i="4"/>
  <c r="E81" i="4"/>
  <c r="E73" i="4"/>
  <c r="E91" i="4"/>
  <c r="E79" i="4"/>
  <c r="E87" i="4"/>
  <c r="E89" i="4"/>
  <c r="E67" i="4"/>
  <c r="E63" i="4"/>
  <c r="E55" i="4"/>
  <c r="E51" i="4"/>
  <c r="E40" i="4"/>
  <c r="E41" i="4"/>
  <c r="E36" i="4"/>
  <c r="E33" i="4"/>
  <c r="E23" i="4"/>
  <c r="E21" i="4"/>
  <c r="E19" i="4"/>
  <c r="E15" i="4"/>
  <c r="E13" i="4"/>
  <c r="E11" i="4"/>
  <c r="E8" i="4"/>
  <c r="C2" i="6" l="1"/>
  <c r="F4" i="4"/>
  <c r="F3" i="4"/>
  <c r="E4" i="4"/>
  <c r="E3" i="4"/>
  <c r="C5" i="4"/>
  <c r="E5" i="4" s="1"/>
  <c r="C4" i="4"/>
  <c r="C3" i="4"/>
  <c r="G2" i="6" l="1"/>
  <c r="H2" i="6"/>
  <c r="K9" i="3" s="1"/>
  <c r="F5" i="4"/>
  <c r="J9" i="3" s="1"/>
  <c r="H9" i="3" l="1"/>
  <c r="G9" i="3" s="1"/>
  <c r="F9" i="3" l="1"/>
  <c r="I4" i="3" s="1"/>
</calcChain>
</file>

<file path=xl/sharedStrings.xml><?xml version="1.0" encoding="utf-8"?>
<sst xmlns="http://schemas.openxmlformats.org/spreadsheetml/2006/main" count="732" uniqueCount="309">
  <si>
    <t>1. INITIAL CAPITAL REQUIREMENT</t>
  </si>
  <si>
    <t>All monetary amounts are in €000's</t>
  </si>
  <si>
    <t>Less: Ineligible Assets</t>
  </si>
  <si>
    <t>6. COMPLIANCE TEST</t>
  </si>
  <si>
    <t>Version 1.0</t>
  </si>
  <si>
    <t>Return Status:</t>
  </si>
  <si>
    <t>Format</t>
  </si>
  <si>
    <t>Code</t>
  </si>
  <si>
    <t>Status</t>
  </si>
  <si>
    <t>Number of Errors</t>
  </si>
  <si>
    <t>Worksheet</t>
  </si>
  <si>
    <t>Target Cell</t>
  </si>
  <si>
    <t>Cell Value</t>
  </si>
  <si>
    <t>Rule Type</t>
  </si>
  <si>
    <t>Rule Break</t>
  </si>
  <si>
    <t>Rule Validation</t>
  </si>
  <si>
    <t>Data Validation</t>
  </si>
  <si>
    <t>AED-United Arab Emirates, Dirhams</t>
  </si>
  <si>
    <t>AFN-Afghanistan, Afghanis</t>
  </si>
  <si>
    <t>ALL-Albania, Leke</t>
  </si>
  <si>
    <t>AMD-Armenia, Drams</t>
  </si>
  <si>
    <t>ANG-Netherlands Antilles, Guilders (also called Florins)</t>
  </si>
  <si>
    <t>AOA-Angola, Kwanza</t>
  </si>
  <si>
    <t>ARS-Argentina, Pesos</t>
  </si>
  <si>
    <t>AUD-Australia, Dollars</t>
  </si>
  <si>
    <t>AWG-Aruba, Guilders (also called Florins)</t>
  </si>
  <si>
    <t>AZN-Azerbaijan, New Manats</t>
  </si>
  <si>
    <t>BAM-Bosnia and Herzegovina, Convertible Marka</t>
  </si>
  <si>
    <t>BBD-Barbados, Dollars</t>
  </si>
  <si>
    <t>BDT-Bangladesh, Taka</t>
  </si>
  <si>
    <t>BGN-Bulgaria, Leva</t>
  </si>
  <si>
    <t>BHD-Bahrain, Dinars</t>
  </si>
  <si>
    <t>BIF-Burundi, Francs</t>
  </si>
  <si>
    <t>BMD-Bermuda, Dollars</t>
  </si>
  <si>
    <t>BND-Brunei Darussalam, Dollars</t>
  </si>
  <si>
    <t>BOB-Bolivia, Bolivianos</t>
  </si>
  <si>
    <t>BRL-Brazil, Brazil Real</t>
  </si>
  <si>
    <t>BSD-Bahamas, Dollars</t>
  </si>
  <si>
    <t>BTN-Bhutan, Ngultrum</t>
  </si>
  <si>
    <t>BWP-Botswana, Pulas</t>
  </si>
  <si>
    <t>BYR-Belarus, Rubles</t>
  </si>
  <si>
    <t>BZD-Belize, Dollars</t>
  </si>
  <si>
    <t>CAD-Canada, Dollars</t>
  </si>
  <si>
    <t>CDF-Congo/Kinshasa, Congolese Francs</t>
  </si>
  <si>
    <t>CHF-Switzerland, Francs</t>
  </si>
  <si>
    <t>CLP-Chile, Pesos</t>
  </si>
  <si>
    <t>CNY-China, Yuan Renminbi</t>
  </si>
  <si>
    <t>COP-Colombia, Pesos</t>
  </si>
  <si>
    <t>CRC-Costa Rica, Colones</t>
  </si>
  <si>
    <t>CUP-Cuba, Pesos</t>
  </si>
  <si>
    <t>CVE-Cape Verde, Escudos</t>
  </si>
  <si>
    <t>CZK-Czech Republic, Koruny</t>
  </si>
  <si>
    <t>DJF-Djibouti, Francs</t>
  </si>
  <si>
    <t>DKK-Denmark, Kroner</t>
  </si>
  <si>
    <t>DOP-Dominican Republic, Pesos</t>
  </si>
  <si>
    <t>DZD-Algeria, Algeria Dinars</t>
  </si>
  <si>
    <t>EGP-Egypt, Pounds</t>
  </si>
  <si>
    <t>ERN-Eritrea, Nakfa</t>
  </si>
  <si>
    <t>ETB-Ethiopia, Birr</t>
  </si>
  <si>
    <t>EUR-Euro Member Countries, Euro</t>
  </si>
  <si>
    <t>FJD-Fiji, Dollars</t>
  </si>
  <si>
    <t>FKP-Falkland Islands (Malvinas), Pounds</t>
  </si>
  <si>
    <t>GBP-United Kingdom, Pounds</t>
  </si>
  <si>
    <t>GEL-Georgia, Lari</t>
  </si>
  <si>
    <t>GHS-Ghana, Cedis</t>
  </si>
  <si>
    <t>GIP-Gibraltar, Pounds</t>
  </si>
  <si>
    <t>GMD-Gambia, Dalasi</t>
  </si>
  <si>
    <t>GNF-Guinea, Francs</t>
  </si>
  <si>
    <t>GTQ-Guatemala, Quetzales</t>
  </si>
  <si>
    <t>GYD-Guyana, Dollars</t>
  </si>
  <si>
    <t>HKD-Hong Kong, Dollars</t>
  </si>
  <si>
    <t>HNL-Honduras, Lempiras</t>
  </si>
  <si>
    <t>HRK-Croatia, Kuna</t>
  </si>
  <si>
    <t>HTG-Haiti, Gourdes</t>
  </si>
  <si>
    <t>HUF-Hungary, Forint</t>
  </si>
  <si>
    <t>IDR-Indonesia, Rupiahs</t>
  </si>
  <si>
    <t>ILS-Israel, New Shekels</t>
  </si>
  <si>
    <t>INR-India, Rupees</t>
  </si>
  <si>
    <t>IQD-Iraq, Dinars</t>
  </si>
  <si>
    <t>IRR-Iran, Rials</t>
  </si>
  <si>
    <t>ISK-Iceland, Kronur</t>
  </si>
  <si>
    <t>JMD-Jamaica, Dollars</t>
  </si>
  <si>
    <t>JOD-Jordan, Dinars</t>
  </si>
  <si>
    <t>JPY-Japan, Yen</t>
  </si>
  <si>
    <t>KES-Kenya, Shillings</t>
  </si>
  <si>
    <t>KGS-Kyrgyzstan, Soms</t>
  </si>
  <si>
    <t>KHR-Cambodia, Riels</t>
  </si>
  <si>
    <t>KMF-Comoros, Francs</t>
  </si>
  <si>
    <t>KPW-Korea (North), Won</t>
  </si>
  <si>
    <t>KRW-Korea (South), Won</t>
  </si>
  <si>
    <t>KWD-Kuwait, Dinars</t>
  </si>
  <si>
    <t>KYD-Cayman Islands, Dollars</t>
  </si>
  <si>
    <t>KZT-Kazakhstan, Tenge</t>
  </si>
  <si>
    <t>LAK-Laos, Kips</t>
  </si>
  <si>
    <t>LBP-Lebanon, Pounds</t>
  </si>
  <si>
    <t>LKR-Sri Lanka, Rupees</t>
  </si>
  <si>
    <t>LRD-Liberia, Dollars</t>
  </si>
  <si>
    <t>LSL-Lesotho, Maloti</t>
  </si>
  <si>
    <t>LTL-Lithuania, Litai</t>
  </si>
  <si>
    <t>LVL-Latvia, Lati</t>
  </si>
  <si>
    <t>LYD-Libya, Dinars</t>
  </si>
  <si>
    <t>MAD-Morocco, Dirhams</t>
  </si>
  <si>
    <t>MDL-Moldova, Lei</t>
  </si>
  <si>
    <t>MGA-Madagascar, Ariary</t>
  </si>
  <si>
    <t>MKD-Macedonia, Denars</t>
  </si>
  <si>
    <t>MMK-Myanmar (Burma), Kyats</t>
  </si>
  <si>
    <t>MNT-Mongolia, Tugriks</t>
  </si>
  <si>
    <t>MOP-Macau, Patacas</t>
  </si>
  <si>
    <t>MRO-Mauritania, Ouguiyas</t>
  </si>
  <si>
    <t>MUR-Mauritius, Rupees</t>
  </si>
  <si>
    <t>MVR-Maldives (Maldive Islands), Rufiyaa</t>
  </si>
  <si>
    <t>MWK-Malawi, Kwachas</t>
  </si>
  <si>
    <t>MXN-Mexico, Pesos</t>
  </si>
  <si>
    <t>MYR-Malaysia, Ringgits</t>
  </si>
  <si>
    <t>MZN-Mozambique, Meticais</t>
  </si>
  <si>
    <t>NAD-Namibia, Dollars</t>
  </si>
  <si>
    <t>NGN-Nigeria, Nairas</t>
  </si>
  <si>
    <t>NIO-Nicaragua, Cordobas</t>
  </si>
  <si>
    <t>NOK-Norway, Krone</t>
  </si>
  <si>
    <t>NPR-Nepal, Nepal Rupees</t>
  </si>
  <si>
    <t>NZD-New Zealand, Dollars</t>
  </si>
  <si>
    <t>OMR-Oman, Rials</t>
  </si>
  <si>
    <t>PAB-Panama, Balboa</t>
  </si>
  <si>
    <t>PEN-Peru, Nuevos Soles</t>
  </si>
  <si>
    <t>PGK-Papua New Guinea, Kina</t>
  </si>
  <si>
    <t>PHP-Philippines, Pesos</t>
  </si>
  <si>
    <t>PKR-Pakistan, Rupees</t>
  </si>
  <si>
    <t>PLN-Poland, Zlotych</t>
  </si>
  <si>
    <t>PYG-Paraguay, Guarani</t>
  </si>
  <si>
    <t>QAR-Qatar, Rials</t>
  </si>
  <si>
    <t>RON-Romania, New Lei</t>
  </si>
  <si>
    <t>RSD-Serbia, Dinars</t>
  </si>
  <si>
    <t>RUB-Russia, Rubles</t>
  </si>
  <si>
    <t>RWF-Rwanda, Rwanda Francs</t>
  </si>
  <si>
    <t>SAR-Saudi Arabia, Riyals</t>
  </si>
  <si>
    <t>SBD-Solomon Islands, Dollars</t>
  </si>
  <si>
    <t>SCR-Seychelles, Rupees</t>
  </si>
  <si>
    <t>SDG-Sudanese Pound</t>
  </si>
  <si>
    <t>SEK-Sweden, Kronor</t>
  </si>
  <si>
    <t>SGD-Singapore, Dollars</t>
  </si>
  <si>
    <t>SHP-Saint Helena, Pounds</t>
  </si>
  <si>
    <t>SLL-Sierra Leone, Leones</t>
  </si>
  <si>
    <t>SOS-Somalia, Shillings</t>
  </si>
  <si>
    <t>SRD-Suriname, Dollars</t>
  </si>
  <si>
    <t>STD-São Tome and Principe, Dobras</t>
  </si>
  <si>
    <t>SYP-Syria, Pounds</t>
  </si>
  <si>
    <t>SZL-Swaziland, Emalangeni</t>
  </si>
  <si>
    <t>THB-Thailand, Baht</t>
  </si>
  <si>
    <t>TJS-Tajikistan, Somoni</t>
  </si>
  <si>
    <t>TMT-Turkmenistan, Manats</t>
  </si>
  <si>
    <t>TND-Tunisia, Dinars</t>
  </si>
  <si>
    <t>TOP-Tonga, Pa anga</t>
  </si>
  <si>
    <t>TRY-Turkey, New Lira</t>
  </si>
  <si>
    <t>TTD-Trinidad and Tobago, Dollars</t>
  </si>
  <si>
    <t>TVD-Tuvalu, Tuvalu Dollars</t>
  </si>
  <si>
    <t>TWD-Taiwan, New Dollars</t>
  </si>
  <si>
    <t>TZS-Tanzania, Shillings</t>
  </si>
  <si>
    <t>UAH-Ukraine, Hryvnia</t>
  </si>
  <si>
    <t>UGX-Uganda, Shillings</t>
  </si>
  <si>
    <t>USD-United States of America, Dollars</t>
  </si>
  <si>
    <t>UYU-Uruguay, Pesos</t>
  </si>
  <si>
    <t>UZS-Uzbekistan, Sums</t>
  </si>
  <si>
    <t>VEF-Venezuela, Bolivares Fuertes</t>
  </si>
  <si>
    <t>VND-Viet Nam, Dong</t>
  </si>
  <si>
    <t>VUV-Vanuatu, Vatu</t>
  </si>
  <si>
    <t>WST-Samoa, Tala</t>
  </si>
  <si>
    <t>XAF-Communauté Financière Africaine BEAC, Francs</t>
  </si>
  <si>
    <t>XAG-Silver, Ounces</t>
  </si>
  <si>
    <t>XAU-Gold, Ounces</t>
  </si>
  <si>
    <t>XCD-East Caribbean Dollars</t>
  </si>
  <si>
    <t>XDR-International Monetary Fund (IMF) Special Drawing Rights</t>
  </si>
  <si>
    <t>XOF-Communauté Financière Africaine BCEAO, Francs</t>
  </si>
  <si>
    <t>XPD-Palladium Ounces</t>
  </si>
  <si>
    <t>XPF-Comptoirs Français du Pacifique Francs</t>
  </si>
  <si>
    <t>XPT-Platinum, Ounces</t>
  </si>
  <si>
    <t>YER-Yemen, Rials</t>
  </si>
  <si>
    <t>ZAR-South Africa, Rand</t>
  </si>
  <si>
    <t>ZMK-Zambia, Kwacha</t>
  </si>
  <si>
    <t>Currency</t>
  </si>
  <si>
    <t>Yes</t>
  </si>
  <si>
    <t>No</t>
  </si>
  <si>
    <t>Yes\No</t>
  </si>
  <si>
    <t>Value 1</t>
  </si>
  <si>
    <t>Value 2</t>
  </si>
  <si>
    <t>Value 3</t>
  </si>
  <si>
    <t>Rule Type Errors</t>
  </si>
  <si>
    <t>Data Type Errors</t>
  </si>
  <si>
    <t>OFR</t>
  </si>
  <si>
    <t>Own Funds Requirement - Fund Administrator</t>
  </si>
  <si>
    <t>1. Initial Capital Requirement (A)</t>
  </si>
  <si>
    <t>1.1  What base currency was the below finanical data prepared in? (Note all data entered on this return must be in €000's)</t>
  </si>
  <si>
    <t>1.2  Exchange Rate used in CCY/EUR format if functional currency is not Euro (Note - Central Bank of Ireland rate must be used)</t>
  </si>
  <si>
    <t>2. EXPENDITURE REQUIREMENT Calculation as per Regulation 29</t>
  </si>
  <si>
    <t>2.1.1.1  Total Expenditure included in Profit or Loss / Income statement</t>
  </si>
  <si>
    <t>LESS</t>
  </si>
  <si>
    <t>2.1.1.2  Fully Discretionary Staff Bonuses</t>
  </si>
  <si>
    <t>2.1.1.3  Employees', directors' and partners' shares in profits, to the extent that they are fully discretionary</t>
  </si>
  <si>
    <t>2.1.1.4  Other appropriations of profits and other variable remuneration, to the extent that they are fully discretionary</t>
  </si>
  <si>
    <t>2.1.1.6  Fees, brokerage and other charges paid as per Regulation 29 (a) (v)</t>
  </si>
  <si>
    <t>2.1.1.7  Interest paid to customers on client funds or investor money</t>
  </si>
  <si>
    <t>2.1.1.8  Non-recurring expenses from non-ordinary activities</t>
  </si>
  <si>
    <t>ADD</t>
  </si>
  <si>
    <t>2.1.1.9  Third Party Fixed Expenses not included in 2.1.1.1 as per Regulation 29 (b)</t>
  </si>
  <si>
    <t>2.1.1  Net Qualifying Expenditure</t>
  </si>
  <si>
    <t>2.1  EXPENDITURE REQUIREMENT [One quarter of Net Qualifiying Expenditure] (B)</t>
  </si>
  <si>
    <t>3. OWN FUNDS REQUIREMENT [Higher of (A) and (B)] Higher of Initial Capital Requirement and Expenditure Requirement as per Regulation 28</t>
  </si>
  <si>
    <t>3.1  OWN FUNDS REQUIREMENT (C)</t>
  </si>
  <si>
    <t>4. OWN FUNDS calculation as per Regulations 31-41</t>
  </si>
  <si>
    <t>4.1.1.1.1  Common Equity Tier 1 Instruments as per Regulation 32 (3)</t>
  </si>
  <si>
    <t>4.1.1.1.2  Share Premium Accounts related to the capital instruments referred to in 4.1.1.1.1</t>
  </si>
  <si>
    <t>4.1.1.1.3  Retained Earnings subject to the restrictions set out in Regulations 32 (2) &amp; (4)</t>
  </si>
  <si>
    <t>4.1.1.1.4  Capital Contributions that meet the criteria set out in Regulation 32 (2) &amp; (5)</t>
  </si>
  <si>
    <t>4.1.1.1.5  Increase in equity from a securitisation transaction as per Regulation 33 (1)</t>
  </si>
  <si>
    <t>4.1.1.1.6 Losses for the current financial year as per Regulation 33 (2) (a)</t>
  </si>
  <si>
    <t>4.1.1.1.7  Intangible Assets as per Regulation 33 (2) (b)</t>
  </si>
  <si>
    <t>4.1.1.1.8  Deferred tax assets as per Regulation 33 (3)</t>
  </si>
  <si>
    <t>4.1.1.1.9  Defined benefit pension fund assets as per Regulation 33 (2) (d)</t>
  </si>
  <si>
    <t>4.1.1.1.10  Any Holdings as defined in Regulation 33 (2) (e)</t>
  </si>
  <si>
    <t>4.1.1.1.11  Any Holdings as defined in Regulation 33 (2) (f)</t>
  </si>
  <si>
    <t>4.1.1.1.12  Any Holdings as defined in Regulations 33 (2) (g) &amp; 33 (4)</t>
  </si>
  <si>
    <t>4.1.1.1.13  Any Holdings as defined in Regulations 33 (2) (h) &amp; 33 (4)</t>
  </si>
  <si>
    <t>4.1.1.1.14  Additional Tier 1 deductions as per Regulation 33 (2) (i)</t>
  </si>
  <si>
    <t>4.1.1.1.15  Common Equity Tier 1 items Tax charge as per Regulation 33 (2) (j)</t>
  </si>
  <si>
    <t>4.1.1.1  Common Equity Tier 1 Capital Total</t>
  </si>
  <si>
    <t>4.1.1.2.1  Additional Tier 1 Instruments as per Regulation 34 (2)</t>
  </si>
  <si>
    <t>4.1.1.2.2  Share Premium Accounts related to the capital instruments referred to in 4.1.1.2.1</t>
  </si>
  <si>
    <t>4.1.1.2.3  Any Holdings as defined in Regulation 35 (a)</t>
  </si>
  <si>
    <t>4.1.1.2.4  Any Holdings as defined in Regulation 35 (b)</t>
  </si>
  <si>
    <t>4.1.1.2.5  Tier 2 deductions as per Regulation 35 (c )</t>
  </si>
  <si>
    <t>4.1.1.2.6  Additional Tier 1 Tax charge as per Regulation 35 (d)</t>
  </si>
  <si>
    <t>4.1.1.2  Additional Tier 1 Capital Total</t>
  </si>
  <si>
    <t>4.1.1.3  Additional Tier 1 Capital Eligible for Tier 1 Capital as per Regulation 31 (2)</t>
  </si>
  <si>
    <t>4.1.1  Tier 1 Capital Total (4.1.1.1 + 4.1.1.3)</t>
  </si>
  <si>
    <t>4.1.2.1  Capital Instruments as per Regulations 36 (2) &amp; 37</t>
  </si>
  <si>
    <t>4.1.2.2  Subordinated Loans as per Regulation 36 (2) &amp; 37</t>
  </si>
  <si>
    <t>4.1.2.3  Share premium accounts related to instruments referred to in 4.1.2.1 and 4.1.2.2 and as per Regulation 37</t>
  </si>
  <si>
    <t>4.1.2.4  Any Holdings as defined in Regulation 38 (a)</t>
  </si>
  <si>
    <t>4.1.2.5  Any Holdings as defined in Regulation 38 (b)</t>
  </si>
  <si>
    <t>4.1.2  Tier 2 Capital Total</t>
  </si>
  <si>
    <t>4.1.3  Tier 2 Capital Eligible for Own Funds Calculation as per Regulation 31 (1)</t>
  </si>
  <si>
    <t>4.1  Own Funds (4.1.1 + 4.1.3)  (D)</t>
  </si>
  <si>
    <t>5. ELIGIBLE ASSETS (must be held outside the Group) as per Regulation 43</t>
  </si>
  <si>
    <t>5.1.1.1  Total Non-current Assets (taken from Balance Sheet)</t>
  </si>
  <si>
    <t>5.1.1.2  Current Assets (taken from Balance Sheet)</t>
  </si>
  <si>
    <t>5.1.1  TOTAL ASSETS</t>
  </si>
  <si>
    <t>5.1.2.1  Fixed Assets</t>
  </si>
  <si>
    <t>5.1.2.2  Intangible Assets</t>
  </si>
  <si>
    <t>5.1.2.3  Cash or cash equivalents held with group companies</t>
  </si>
  <si>
    <t>5.1.2.4  Debtors</t>
  </si>
  <si>
    <t>5.1.2.5  Bad Debt Provisions</t>
  </si>
  <si>
    <t>5.1.2.6  Prepayments</t>
  </si>
  <si>
    <t>5.1.2.7  Intercompany Amounts (gross)</t>
  </si>
  <si>
    <t>5.1.2.8  Loans</t>
  </si>
  <si>
    <t>5.1.2.9  Investment funds which are not daily dealing</t>
  </si>
  <si>
    <t>5.1.2.10  Investment funds promoted by other group entities or to which other group entities provide services</t>
  </si>
  <si>
    <t>5.1.2.11  Accounts used by the administrator for the day to day running of the business</t>
  </si>
  <si>
    <t>5.1.2.13  Any other assets which are not easily accessible not included in 5.1.2.1 to 5.1.2.11</t>
  </si>
  <si>
    <t>5.1.2  Total Ineligible Assets</t>
  </si>
  <si>
    <t>5.1  ELIGIBLE ASSETS (E)</t>
  </si>
  <si>
    <t>6.1  Are Own Funds (D) at least equal to Own Funds Requirement (C)?</t>
  </si>
  <si>
    <t>6.2  Are Eligible Assets (E) at least equal to Own Funds Requirement (C)?</t>
  </si>
  <si>
    <t>6.3  Where are Eligible Assets held? (Note - Upload relevent bank statements through the Online Reporting System)</t>
  </si>
  <si>
    <t>6.4  Was the firm in compliance with the Own Funds Requirements throughout the period under review?</t>
  </si>
  <si>
    <t>6.5  Is Additional Tier 1 Capital ≤1/3 of Common Equity Tier 1?</t>
  </si>
  <si>
    <t>6.6  Is Tier 2 Capital ≤1/3 of Tier 1 Capital?</t>
  </si>
  <si>
    <t>6.7  Are there Own Funds Transitional Measures in place as per Regulation 41?</t>
  </si>
  <si>
    <t>1.2  Exchange Rate</t>
  </si>
  <si>
    <t>2.1  EXPENDITURE REQUIREMENT</t>
  </si>
  <si>
    <t>4.1.1  Tier 1 Capital Total</t>
  </si>
  <si>
    <t>4.1  Own Funds</t>
  </si>
  <si>
    <t>6.7  Are there Own Funds Transitional Measures in place</t>
  </si>
  <si>
    <t>1.1  What base currency</t>
  </si>
  <si>
    <t>2.1.1.3  Employees', directors' and partners' shares in profits</t>
  </si>
  <si>
    <t>2.1.1.4  Other appropriations of profits</t>
  </si>
  <si>
    <t>2.1.1.6  Fees, brokerage and other charges</t>
  </si>
  <si>
    <t>2.1.1.7  Interest paid to customers</t>
  </si>
  <si>
    <t xml:space="preserve">2.1.1.8  Non-recurring expenses </t>
  </si>
  <si>
    <t>2.1.1.9  Third Party Fixed Expenses</t>
  </si>
  <si>
    <t>4.1.1.1.1  Common Equity Tier 1 Instruments</t>
  </si>
  <si>
    <t>4.1.1.1.2  Share Premium Accounts</t>
  </si>
  <si>
    <t>4.1.1.1.3  Retained Earnings</t>
  </si>
  <si>
    <t>4.1.1.1.4  Capital Contributions</t>
  </si>
  <si>
    <t>4.1.1.1.5  Increase in equity</t>
  </si>
  <si>
    <t>4.1.1.1.6 Losses for the current financial year</t>
  </si>
  <si>
    <t>4.1.1.1.7  Intangible Assets</t>
  </si>
  <si>
    <t>4.1.1.1.8  Deferred tax assets</t>
  </si>
  <si>
    <t>4.1.1.1.14  Additional Tier 1 deductions</t>
  </si>
  <si>
    <t>4.1.1.1.15  Common Equity Tier 1 items Tax charge</t>
  </si>
  <si>
    <t>4.1.1.2.1  Additional Tier 1 Instruments</t>
  </si>
  <si>
    <t>4.1.1.2.2  Share Premium Accounts</t>
  </si>
  <si>
    <t>4.1.1.3  Additional Tier 1 Capital Eligible for Tier 1 Capital</t>
  </si>
  <si>
    <t>4.1.2.1  Capital Instruments</t>
  </si>
  <si>
    <t>4.1.2.2  Subordinated Loans</t>
  </si>
  <si>
    <t>4.1.2.3  Share premium accounts</t>
  </si>
  <si>
    <t>4.1.3  Tier 2 Capital Eligible for Own Funds Calculation</t>
  </si>
  <si>
    <t>5.1.1.1  Total Non-current Assets</t>
  </si>
  <si>
    <t xml:space="preserve">5.1.1.2  Current Assets </t>
  </si>
  <si>
    <t>5.1.2.3  Cash or cash equivalents</t>
  </si>
  <si>
    <t>5.1.2.7  Intercompany Amounts</t>
  </si>
  <si>
    <t>5.1.2.10  Investment funds promoted by other group entities</t>
  </si>
  <si>
    <t>5.1.2.11  Accounts used by the administrator</t>
  </si>
  <si>
    <t>5.1.2.13  Any other assets</t>
  </si>
  <si>
    <t>5.1  ELIGIBLE ASSETS</t>
  </si>
  <si>
    <t>6.3  Where are Eligible Assets held?</t>
  </si>
  <si>
    <t>6.4  Was the firm in compliance with the Own Funds Requirements?</t>
  </si>
  <si>
    <t>6.7  Are there Own Funds Transitional Measures in place?</t>
  </si>
  <si>
    <t>2.1.1.5  Shared Commissions and Fees Payable as per Regulation 29 (a) (iv)</t>
  </si>
  <si>
    <t>2.1.1.5  Shared Commissions and Fees Payable</t>
  </si>
  <si>
    <t>If yes, provide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</si>
</sst>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33" x14ac:knownFonts="1">
    <font>
      <sz val="10"/>
      <color indexed="8"/>
      <name val="Arial"/>
      <charset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9"/>
      <name val="Verdana"/>
      <family val="2"/>
    </font>
    <font>
      <b/>
      <sz val="8"/>
      <color indexed="8"/>
      <name val="Verdana"/>
      <family val="2"/>
    </font>
    <font>
      <b/>
      <sz val="7.5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b/>
      <sz val="7.5"/>
      <color indexed="8"/>
      <name val="Verdana"/>
      <family val="2"/>
    </font>
    <font>
      <sz val="8"/>
      <color indexed="8"/>
      <name val="Verdana"/>
      <family val="2"/>
    </font>
    <font>
      <b/>
      <sz val="8"/>
      <color theme="0"/>
      <name val="Verdana"/>
      <family val="2"/>
    </font>
    <font>
      <sz val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7.5"/>
      <name val="Verdana"/>
      <family val="2"/>
    </font>
    <font>
      <sz val="8"/>
      <name val="Verdana"/>
      <family val="2"/>
    </font>
    <font>
      <b/>
      <sz val="7.5"/>
      <color rgb="FFFF0000"/>
      <name val="Verdana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0" fontId="21" fillId="0" borderId="0"/>
  </cellStyleXfs>
  <cellXfs count="90">
    <xf numFmtId="0" fontId="0" fillId="0" borderId="0" xfId="0" applyNumberFormat="1" applyFont="1" applyFill="1" applyBorder="1" applyAlignment="1" applyProtection="1"/>
    <xf numFmtId="0" fontId="4" fillId="0" borderId="1" xfId="0" applyFont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left" wrapText="1"/>
    </xf>
    <xf numFmtId="0" fontId="8" fillId="2" borderId="1" xfId="0" applyFont="1" applyFill="1" applyBorder="1" applyAlignment="1" applyProtection="1">
      <alignment horizontal="left" wrapText="1"/>
    </xf>
    <xf numFmtId="0" fontId="11" fillId="5" borderId="0" xfId="0" applyFont="1" applyFill="1" applyProtection="1"/>
    <xf numFmtId="0" fontId="0" fillId="0" borderId="0" xfId="0"/>
    <xf numFmtId="0" fontId="12" fillId="5" borderId="0" xfId="0" applyFont="1" applyFill="1" applyProtection="1"/>
    <xf numFmtId="0" fontId="13" fillId="5" borderId="0" xfId="0" applyFont="1" applyFill="1" applyAlignment="1" applyProtection="1">
      <alignment horizontal="left"/>
    </xf>
    <xf numFmtId="0" fontId="14" fillId="5" borderId="0" xfId="0" applyFont="1" applyFill="1" applyProtection="1"/>
    <xf numFmtId="0" fontId="15" fillId="5" borderId="0" xfId="0" applyFont="1" applyFill="1" applyAlignment="1" applyProtection="1">
      <alignment horizontal="left"/>
    </xf>
    <xf numFmtId="0" fontId="11" fillId="5" borderId="0" xfId="0" applyFont="1" applyFill="1" applyAlignment="1" applyProtection="1">
      <alignment horizontal="left" vertical="top"/>
    </xf>
    <xf numFmtId="0" fontId="11" fillId="5" borderId="0" xfId="0" applyFont="1" applyFill="1" applyAlignment="1" applyProtection="1">
      <alignment horizontal="left" wrapText="1"/>
    </xf>
    <xf numFmtId="0" fontId="16" fillId="5" borderId="0" xfId="0" applyFont="1" applyFill="1" applyAlignment="1" applyProtection="1">
      <alignment horizontal="left" vertical="center"/>
    </xf>
    <xf numFmtId="0" fontId="16" fillId="5" borderId="0" xfId="0" applyFont="1" applyFill="1" applyAlignment="1" applyProtection="1">
      <alignment vertical="center"/>
    </xf>
    <xf numFmtId="0" fontId="12" fillId="5" borderId="5" xfId="0" applyFont="1" applyFill="1" applyBorder="1" applyProtection="1"/>
    <xf numFmtId="0" fontId="11" fillId="5" borderId="0" xfId="0" applyFont="1" applyFill="1" applyAlignment="1" applyProtection="1">
      <alignment horizontal="center" wrapText="1"/>
    </xf>
    <xf numFmtId="0" fontId="11" fillId="5" borderId="0" xfId="0" applyFont="1" applyFill="1" applyAlignment="1" applyProtection="1">
      <alignment horizontal="center"/>
    </xf>
    <xf numFmtId="0" fontId="11" fillId="5" borderId="8" xfId="0" applyFont="1" applyFill="1" applyBorder="1" applyProtection="1"/>
    <xf numFmtId="0" fontId="11" fillId="5" borderId="9" xfId="0" applyFont="1" applyFill="1" applyBorder="1" applyProtection="1"/>
    <xf numFmtId="0" fontId="11" fillId="5" borderId="0" xfId="0" applyFont="1" applyFill="1" applyBorder="1" applyProtection="1"/>
    <xf numFmtId="0" fontId="11" fillId="5" borderId="0" xfId="0" applyFont="1" applyFill="1" applyBorder="1" applyAlignment="1" applyProtection="1">
      <alignment horizontal="center"/>
    </xf>
    <xf numFmtId="0" fontId="11" fillId="5" borderId="7" xfId="0" applyFont="1" applyFill="1" applyBorder="1" applyProtection="1"/>
    <xf numFmtId="0" fontId="16" fillId="5" borderId="0" xfId="0" applyFont="1" applyFill="1" applyBorder="1" applyProtection="1"/>
    <xf numFmtId="0" fontId="16" fillId="5" borderId="0" xfId="0" applyFont="1" applyFill="1" applyBorder="1" applyAlignment="1" applyProtection="1">
      <alignment horizontal="center"/>
    </xf>
    <xf numFmtId="0" fontId="16" fillId="5" borderId="0" xfId="0" applyFont="1" applyFill="1" applyBorder="1" applyAlignment="1" applyProtection="1">
      <alignment horizontal="left"/>
    </xf>
    <xf numFmtId="0" fontId="12" fillId="5" borderId="11" xfId="0" applyFont="1" applyFill="1" applyBorder="1" applyProtection="1"/>
    <xf numFmtId="0" fontId="14" fillId="5" borderId="0" xfId="0" applyFont="1" applyFill="1" applyBorder="1" applyProtection="1"/>
    <xf numFmtId="0" fontId="17" fillId="5" borderId="0" xfId="0" applyFont="1" applyFill="1" applyBorder="1" applyAlignment="1" applyProtection="1">
      <alignment horizontal="left" vertical="center"/>
    </xf>
    <xf numFmtId="0" fontId="17" fillId="5" borderId="0" xfId="0" applyFont="1" applyFill="1" applyAlignment="1" applyProtection="1">
      <alignment horizontal="center" vertical="center"/>
    </xf>
    <xf numFmtId="0" fontId="17" fillId="5" borderId="0" xfId="0" applyFont="1" applyFill="1" applyBorder="1" applyAlignment="1" applyProtection="1">
      <alignment horizontal="center"/>
    </xf>
    <xf numFmtId="0" fontId="19" fillId="5" borderId="0" xfId="1" applyFont="1" applyFill="1" applyAlignment="1" applyProtection="1">
      <alignment horizontal="center"/>
    </xf>
    <xf numFmtId="0" fontId="18" fillId="5" borderId="0" xfId="1" applyFill="1" applyAlignment="1" applyProtection="1">
      <alignment horizontal="center"/>
    </xf>
    <xf numFmtId="0" fontId="0" fillId="5" borderId="0" xfId="0" applyFill="1" applyProtection="1"/>
    <xf numFmtId="0" fontId="17" fillId="5" borderId="0" xfId="0" applyFont="1" applyFill="1" applyAlignment="1" applyProtection="1">
      <alignment horizontal="left" vertical="center"/>
    </xf>
    <xf numFmtId="0" fontId="17" fillId="5" borderId="0" xfId="0" quotePrefix="1" applyFont="1" applyFill="1" applyBorder="1" applyAlignment="1" applyProtection="1">
      <alignment horizontal="center"/>
    </xf>
    <xf numFmtId="0" fontId="19" fillId="5" borderId="0" xfId="1" quotePrefix="1" applyFont="1" applyFill="1" applyProtection="1"/>
    <xf numFmtId="0" fontId="19" fillId="5" borderId="0" xfId="1" applyFont="1" applyFill="1" applyProtection="1"/>
    <xf numFmtId="0" fontId="11" fillId="5" borderId="4" xfId="0" applyFont="1" applyFill="1" applyBorder="1" applyProtection="1"/>
    <xf numFmtId="0" fontId="11" fillId="5" borderId="5" xfId="0" applyFont="1" applyFill="1" applyBorder="1" applyProtection="1"/>
    <xf numFmtId="0" fontId="11" fillId="5" borderId="12" xfId="0" applyFont="1" applyFill="1" applyBorder="1" applyProtection="1"/>
    <xf numFmtId="0" fontId="20" fillId="6" borderId="1" xfId="0" applyFont="1" applyFill="1" applyBorder="1" applyProtection="1"/>
    <xf numFmtId="0" fontId="22" fillId="6" borderId="1" xfId="2" applyFont="1" applyFill="1" applyBorder="1" applyAlignment="1" applyProtection="1">
      <alignment horizontal="left"/>
    </xf>
    <xf numFmtId="0" fontId="18" fillId="0" borderId="0" xfId="1" quotePrefix="1"/>
    <xf numFmtId="3" fontId="18" fillId="0" borderId="0" xfId="1" quotePrefix="1" applyNumberFormat="1"/>
    <xf numFmtId="0" fontId="23" fillId="0" borderId="0" xfId="0" applyFont="1" applyAlignment="1" applyProtection="1">
      <alignment horizontal="left"/>
    </xf>
    <xf numFmtId="0" fontId="11" fillId="0" borderId="0" xfId="0" applyFont="1" applyFill="1" applyBorder="1" applyAlignment="1" applyProtection="1">
      <alignment horizontal="center"/>
    </xf>
    <xf numFmtId="3" fontId="22" fillId="6" borderId="1" xfId="2" applyNumberFormat="1" applyFont="1" applyFill="1" applyBorder="1" applyAlignment="1" applyProtection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20" fillId="6" borderId="1" xfId="2" applyNumberFormat="1" applyFont="1" applyFill="1" applyBorder="1" applyAlignment="1" applyProtection="1">
      <alignment horizontal="center"/>
    </xf>
    <xf numFmtId="3" fontId="25" fillId="0" borderId="0" xfId="0" applyNumberFormat="1" applyFont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16" fillId="5" borderId="0" xfId="0" applyFont="1" applyFill="1" applyBorder="1" applyAlignment="1" applyProtection="1"/>
    <xf numFmtId="0" fontId="28" fillId="2" borderId="1" xfId="0" applyFont="1" applyFill="1" applyBorder="1" applyAlignment="1" applyProtection="1">
      <alignment horizontal="left" wrapText="1"/>
    </xf>
    <xf numFmtId="49" fontId="2" fillId="6" borderId="1" xfId="0" applyNumberFormat="1" applyFont="1" applyFill="1" applyBorder="1" applyAlignment="1" applyProtection="1">
      <protection locked="0"/>
    </xf>
    <xf numFmtId="49" fontId="0" fillId="0" borderId="1" xfId="0" applyNumberFormat="1" applyFont="1" applyFill="1" applyBorder="1" applyAlignment="1" applyProtection="1">
      <protection locked="0"/>
    </xf>
    <xf numFmtId="49" fontId="0" fillId="0" borderId="0" xfId="0" applyNumberFormat="1" applyFont="1" applyFill="1" applyBorder="1" applyAlignment="1" applyProtection="1">
      <protection locked="0"/>
    </xf>
    <xf numFmtId="49" fontId="2" fillId="6" borderId="0" xfId="0" applyNumberFormat="1" applyFont="1" applyFill="1" applyBorder="1" applyAlignment="1" applyProtection="1">
      <protection locked="0"/>
    </xf>
    <xf numFmtId="49" fontId="7" fillId="0" borderId="0" xfId="0" applyNumberFormat="1" applyFont="1" applyFill="1" applyBorder="1" applyAlignment="1" applyProtection="1">
      <protection locked="0"/>
    </xf>
    <xf numFmtId="49" fontId="5" fillId="2" borderId="1" xfId="0" applyNumberFormat="1" applyFont="1" applyFill="1" applyBorder="1" applyAlignment="1" applyProtection="1">
      <alignment horizontal="left" wrapText="1"/>
    </xf>
    <xf numFmtId="0" fontId="0" fillId="0" borderId="0" xfId="0" applyNumberFormat="1" applyFont="1" applyFill="1" applyBorder="1" applyAlignment="1" applyProtection="1">
      <alignment horizontal="left" wrapText="1"/>
    </xf>
    <xf numFmtId="0" fontId="9" fillId="0" borderId="1" xfId="0" applyFont="1" applyBorder="1" applyAlignment="1" applyProtection="1">
      <alignment horizontal="left" wrapText="1"/>
      <protection locked="0"/>
    </xf>
    <xf numFmtId="0" fontId="31" fillId="0" borderId="1" xfId="0" applyNumberFormat="1" applyFont="1" applyFill="1" applyBorder="1" applyAlignment="1" applyProtection="1">
      <alignment horizontal="left" wrapText="1"/>
    </xf>
    <xf numFmtId="164" fontId="6" fillId="0" borderId="1" xfId="0" applyNumberFormat="1" applyFont="1" applyBorder="1" applyAlignment="1" applyProtection="1">
      <alignment horizontal="left" wrapText="1"/>
      <protection locked="0"/>
    </xf>
    <xf numFmtId="3" fontId="6" fillId="0" borderId="1" xfId="0" applyNumberFormat="1" applyFont="1" applyBorder="1" applyAlignment="1" applyProtection="1">
      <alignment horizontal="left" wrapText="1"/>
      <protection locked="0"/>
    </xf>
    <xf numFmtId="0" fontId="27" fillId="0" borderId="0" xfId="0" applyNumberFormat="1" applyFont="1" applyFill="1" applyBorder="1" applyAlignment="1" applyProtection="1">
      <alignment horizontal="left" wrapText="1"/>
    </xf>
    <xf numFmtId="3" fontId="29" fillId="0" borderId="1" xfId="0" applyNumberFormat="1" applyFont="1" applyBorder="1" applyAlignment="1" applyProtection="1">
      <alignment horizontal="left" wrapText="1"/>
      <protection locked="0"/>
    </xf>
    <xf numFmtId="0" fontId="32" fillId="0" borderId="1" xfId="0" applyNumberFormat="1" applyFont="1" applyFill="1" applyBorder="1" applyAlignment="1" applyProtection="1">
      <alignment horizontal="left" wrapText="1"/>
    </xf>
    <xf numFmtId="0" fontId="26" fillId="0" borderId="0" xfId="0" applyNumberFormat="1" applyFont="1" applyFill="1" applyBorder="1" applyAlignment="1" applyProtection="1">
      <alignment horizontal="left" wrapText="1"/>
    </xf>
    <xf numFmtId="0" fontId="25" fillId="0" borderId="0" xfId="0" applyNumberFormat="1" applyFont="1" applyFill="1" applyBorder="1" applyAlignment="1" applyProtection="1">
      <alignment horizontal="left" wrapText="1"/>
    </xf>
    <xf numFmtId="0" fontId="24" fillId="0" borderId="0" xfId="0" applyNumberFormat="1" applyFont="1" applyFill="1" applyBorder="1" applyAlignment="1" applyProtection="1">
      <alignment horizontal="left" wrapText="1"/>
    </xf>
    <xf numFmtId="0" fontId="6" fillId="0" borderId="1" xfId="0" applyFont="1" applyBorder="1" applyAlignment="1" applyProtection="1">
      <alignment horizontal="left" wrapText="1"/>
      <protection locked="0"/>
    </xf>
    <xf numFmtId="49" fontId="6" fillId="0" borderId="1" xfId="0" applyNumberFormat="1" applyFont="1" applyBorder="1" applyAlignment="1" applyProtection="1">
      <alignment horizontal="left" wrapText="1"/>
      <protection locked="0"/>
    </xf>
    <xf numFmtId="49" fontId="31" fillId="0" borderId="1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>
      <alignment horizontal="left" wrapText="1"/>
    </xf>
    <xf numFmtId="0" fontId="7" fillId="0" borderId="0" xfId="0" applyFont="1"/>
    <xf numFmtId="164" fontId="0" fillId="0" borderId="0" xfId="0" applyNumberFormat="1" applyAlignment="1">
      <alignment horizontal="center"/>
    </xf>
    <xf numFmtId="4" fontId="23" fillId="0" borderId="0" xfId="0" applyNumberFormat="1" applyFont="1" applyAlignment="1" applyProtection="1">
      <alignment horizontal="center"/>
    </xf>
    <xf numFmtId="0" fontId="11" fillId="5" borderId="9" xfId="0" applyFont="1" applyFill="1" applyBorder="1" applyAlignment="1" applyProtection="1">
      <alignment horizontal="center"/>
    </xf>
    <xf numFmtId="0" fontId="11" fillId="5" borderId="10" xfId="0" applyFont="1" applyFill="1" applyBorder="1" applyAlignment="1" applyProtection="1">
      <alignment horizontal="center"/>
    </xf>
    <xf numFmtId="0" fontId="30" fillId="2" borderId="2" xfId="0" applyFont="1" applyFill="1" applyBorder="1" applyAlignment="1" applyProtection="1">
      <alignment horizontal="left" wrapText="1"/>
    </xf>
    <xf numFmtId="0" fontId="30" fillId="2" borderId="3" xfId="0" applyFont="1" applyFill="1" applyBorder="1" applyAlignment="1" applyProtection="1">
      <alignment horizontal="left" wrapText="1"/>
    </xf>
    <xf numFmtId="0" fontId="30" fillId="2" borderId="6" xfId="0" applyFont="1" applyFill="1" applyBorder="1" applyAlignment="1" applyProtection="1">
      <alignment horizontal="left" wrapText="1"/>
    </xf>
    <xf numFmtId="0" fontId="10" fillId="3" borderId="2" xfId="0" applyFont="1" applyFill="1" applyBorder="1" applyAlignment="1" applyProtection="1">
      <alignment horizontal="left" wrapText="1"/>
    </xf>
    <xf numFmtId="0" fontId="10" fillId="3" borderId="3" xfId="0" applyFont="1" applyFill="1" applyBorder="1" applyAlignment="1" applyProtection="1">
      <alignment horizontal="left" wrapText="1"/>
    </xf>
    <xf numFmtId="0" fontId="10" fillId="3" borderId="6" xfId="0" applyFont="1" applyFill="1" applyBorder="1" applyAlignment="1" applyProtection="1">
      <alignment horizontal="left" wrapText="1"/>
    </xf>
    <xf numFmtId="0" fontId="3" fillId="4" borderId="1" xfId="0" applyFont="1" applyFill="1" applyBorder="1" applyAlignment="1" applyProtection="1">
      <alignment horizontal="left" wrapText="1"/>
    </xf>
    <xf numFmtId="0" fontId="10" fillId="3" borderId="1" xfId="0" applyFont="1" applyFill="1" applyBorder="1" applyAlignment="1" applyProtection="1">
      <alignment horizontal="left" wrapText="1"/>
    </xf>
  </cellXfs>
  <cellStyles count="3">
    <cellStyle name="Hyperlink" xfId="1" builtinId="8"/>
    <cellStyle name="Normal" xfId="0" builtinId="0"/>
    <cellStyle name="Normal 5" xfId="2"/>
  </cellStyles>
  <dxfs count="3"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M12"/>
  <sheetViews>
    <sheetView tabSelected="1" workbookViewId="0">
      <pane ySplit="12" topLeftCell="A13" activePane="bottomLeft" state="frozen"/>
      <selection sqref="A1:D1"/>
      <selection pane="bottomLeft"/>
    </sheetView>
  </sheetViews>
  <sheetFormatPr defaultColWidth="8.88671875" defaultRowHeight="13.2" x14ac:dyDescent="0.25"/>
  <cols>
    <col min="1" max="1" width="8.88671875" style="5"/>
    <col min="2" max="2" width="7.5546875" style="5" customWidth="1"/>
    <col min="3" max="3" width="29" style="5" customWidth="1"/>
    <col min="4" max="4" width="8.109375" style="5" customWidth="1"/>
    <col min="5" max="7" width="8.88671875" style="5"/>
    <col min="8" max="8" width="22.44140625" style="5" customWidth="1"/>
    <col min="9" max="9" width="12.109375" style="5" customWidth="1"/>
    <col min="10" max="10" width="19" style="5" customWidth="1"/>
    <col min="11" max="11" width="18.5546875" style="5" customWidth="1"/>
    <col min="12" max="16384" width="8.88671875" style="5"/>
  </cols>
  <sheetData>
    <row r="1" spans="1:13" ht="15" customHeigh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6" x14ac:dyDescent="0.3">
      <c r="A2" s="4"/>
      <c r="B2" s="6"/>
      <c r="C2" s="7" t="s">
        <v>188</v>
      </c>
      <c r="D2" s="4"/>
      <c r="E2" s="8"/>
      <c r="F2" s="4"/>
      <c r="G2" s="4"/>
      <c r="H2" s="4"/>
      <c r="I2" s="4"/>
      <c r="J2" s="4"/>
      <c r="K2" s="4"/>
      <c r="L2" s="4"/>
      <c r="M2" s="4"/>
    </row>
    <row r="3" spans="1:13" ht="26.25" customHeight="1" x14ac:dyDescent="0.3">
      <c r="A3" s="4"/>
      <c r="B3" s="9"/>
      <c r="C3" s="10" t="s">
        <v>4</v>
      </c>
      <c r="D3" s="6"/>
      <c r="E3" s="6"/>
      <c r="F3" s="4"/>
      <c r="G3" s="4"/>
      <c r="H3" s="4"/>
      <c r="I3" s="4"/>
      <c r="J3" s="4"/>
      <c r="K3" s="4"/>
      <c r="L3" s="4"/>
      <c r="M3" s="4"/>
    </row>
    <row r="4" spans="1:13" ht="26.25" customHeight="1" x14ac:dyDescent="0.3">
      <c r="A4" s="4"/>
      <c r="B4" s="6"/>
      <c r="C4" s="11"/>
      <c r="D4" s="6"/>
      <c r="E4" s="6"/>
      <c r="F4" s="6"/>
      <c r="G4" s="12"/>
      <c r="H4" s="13" t="s">
        <v>5</v>
      </c>
      <c r="I4" s="12" t="str">
        <f>IF(COUNTIF(F9:F9,"Invalid")&gt;0,"Invalid","Valid")</f>
        <v>Invalid</v>
      </c>
      <c r="J4" s="6"/>
      <c r="K4" s="6"/>
      <c r="L4" s="6"/>
      <c r="M4" s="6"/>
    </row>
    <row r="5" spans="1:13" ht="15.6" x14ac:dyDescent="0.3">
      <c r="A5" s="4"/>
      <c r="B5" s="4"/>
      <c r="C5" s="4"/>
      <c r="D5" s="14"/>
      <c r="E5" s="15"/>
      <c r="F5" s="15"/>
      <c r="G5" s="15"/>
      <c r="H5" s="15"/>
      <c r="I5" s="15"/>
      <c r="J5" s="15"/>
      <c r="K5" s="15"/>
      <c r="L5" s="16"/>
      <c r="M5" s="16"/>
    </row>
    <row r="6" spans="1:13" ht="13.8" x14ac:dyDescent="0.3">
      <c r="A6" s="4"/>
      <c r="B6" s="17"/>
      <c r="C6" s="18"/>
      <c r="D6" s="19"/>
      <c r="E6" s="18"/>
      <c r="F6" s="18"/>
      <c r="G6" s="18"/>
      <c r="H6" s="18"/>
      <c r="I6" s="80"/>
      <c r="J6" s="80"/>
      <c r="K6" s="80"/>
      <c r="L6" s="81"/>
      <c r="M6" s="20"/>
    </row>
    <row r="7" spans="1:13" ht="15.6" x14ac:dyDescent="0.3">
      <c r="A7" s="4"/>
      <c r="B7" s="21"/>
      <c r="C7" s="22" t="s">
        <v>6</v>
      </c>
      <c r="D7" s="19"/>
      <c r="E7" s="23" t="s">
        <v>7</v>
      </c>
      <c r="F7" s="23" t="s">
        <v>8</v>
      </c>
      <c r="G7" s="22"/>
      <c r="H7" s="24" t="s">
        <v>9</v>
      </c>
      <c r="I7" s="23"/>
      <c r="J7" s="24" t="s">
        <v>186</v>
      </c>
      <c r="K7" s="53" t="s">
        <v>185</v>
      </c>
      <c r="L7" s="25"/>
      <c r="M7" s="23"/>
    </row>
    <row r="8" spans="1:13" ht="15.6" x14ac:dyDescent="0.3">
      <c r="A8" s="4"/>
      <c r="B8" s="21"/>
      <c r="C8" s="26"/>
      <c r="D8" s="19"/>
      <c r="E8" s="26"/>
      <c r="F8" s="19"/>
      <c r="G8" s="19"/>
      <c r="H8" s="19"/>
      <c r="I8" s="19"/>
      <c r="J8" s="19"/>
      <c r="K8" s="19"/>
      <c r="L8" s="25"/>
      <c r="M8" s="19"/>
    </row>
    <row r="9" spans="1:13" ht="15.6" x14ac:dyDescent="0.3">
      <c r="A9" s="4"/>
      <c r="B9" s="21"/>
      <c r="C9" s="27" t="s">
        <v>188</v>
      </c>
      <c r="D9" s="19"/>
      <c r="E9" s="28" t="s">
        <v>187</v>
      </c>
      <c r="F9" s="20" t="str">
        <f>IF(H9=0,"Valid","Invalid")</f>
        <v>Invalid</v>
      </c>
      <c r="G9" s="20">
        <f>IF(H9=0,1,0)</f>
        <v>0</v>
      </c>
      <c r="H9" s="29">
        <f>COUNTIF('Data Validation'!F2:F140,"0")+COUNTIF('Rule Validation'!H2:H13,"0")</f>
        <v>21</v>
      </c>
      <c r="I9" s="30"/>
      <c r="J9" s="31">
        <f>COUNTIF('Data Validation'!F2:F140,"0")</f>
        <v>21</v>
      </c>
      <c r="K9" s="31">
        <f>COUNTIF('Rule Validation'!H2:H13,"0")</f>
        <v>0</v>
      </c>
      <c r="L9" s="25"/>
      <c r="M9" s="32"/>
    </row>
    <row r="10" spans="1:13" ht="15.6" x14ac:dyDescent="0.3">
      <c r="A10" s="4"/>
      <c r="B10" s="21"/>
      <c r="C10" s="27"/>
      <c r="D10" s="19"/>
      <c r="E10" s="33"/>
      <c r="F10" s="19"/>
      <c r="G10" s="19"/>
      <c r="H10" s="34"/>
      <c r="I10" s="35"/>
      <c r="J10" s="36"/>
      <c r="K10" s="36"/>
      <c r="L10" s="25"/>
      <c r="M10" s="32"/>
    </row>
    <row r="11" spans="1:13" ht="15.6" x14ac:dyDescent="0.3">
      <c r="A11" s="4"/>
      <c r="B11" s="21"/>
      <c r="C11" s="19"/>
      <c r="D11" s="19"/>
      <c r="E11" s="33"/>
      <c r="F11" s="19"/>
      <c r="G11" s="19"/>
      <c r="H11" s="34"/>
      <c r="I11" s="35"/>
      <c r="J11" s="36"/>
      <c r="K11" s="36"/>
      <c r="L11" s="25"/>
      <c r="M11" s="32"/>
    </row>
    <row r="12" spans="1:13" ht="13.8" x14ac:dyDescent="0.3">
      <c r="A12" s="4"/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19"/>
    </row>
  </sheetData>
  <sheetProtection algorithmName="SHA-512" hashValue="+4Ty1QzjwHNUamo5UCd7IBokkzI3a0uJCJQbePdVQJkLYeWmJDR9xe+bFdywx9HmFjnmC9hYpXY6uajTHIHR0A==" saltValue="+MJrYt0lUbSyzh4gaKz3kg==" spinCount="100000" sheet="1" objects="1" scenarios="1"/>
  <mergeCells count="1">
    <mergeCell ref="I6:L6"/>
  </mergeCells>
  <conditionalFormatting sqref="G4 I4">
    <cfRule type="cellIs" dxfId="2" priority="2" stopIfTrue="1" operator="equal">
      <formula>"Invalid"</formula>
    </cfRule>
    <cfRule type="cellIs" dxfId="1" priority="3" stopIfTrue="1" operator="equal">
      <formula>"Valid"</formula>
    </cfRule>
  </conditionalFormatting>
  <conditionalFormatting sqref="M9:M11 I9:K11">
    <cfRule type="cellIs" dxfId="0" priority="1" operator="greaterThan">
      <formula>0</formula>
    </cfRule>
  </conditionalFormatting>
  <dataValidations count="1">
    <dataValidation type="custom" allowBlank="1" showInputMessage="1" sqref="I9:K9">
      <formula1>"&lt;0&gt;0"</formula1>
    </dataValidation>
  </dataValidations>
  <hyperlinks>
    <hyperlink ref="J9" location="'Data Validation'!A1" display="'Data Validation'!A1"/>
    <hyperlink ref="K9" location="'Rule Validation'!A1" display="'Rule Validation'!A1"/>
  </hyperlinks>
  <pageMargins left="0.7" right="0.7" top="0.75" bottom="0.75" header="0.3" footer="0.3"/>
  <pageSetup paperSize="9" orientation="portrait" r:id="rId1"/>
  <headerFooter>
    <oddHeader>&amp;L&amp;"Times New Roman,Regular"&amp;12&amp;K000000Central Bank of Ireland - RESTRICTED</oddHeader>
    <evenHeader>&amp;L&amp;"Times New Roman,Regular"&amp;12&amp;K000000Central Bank of Ireland - RESTRICTED</evenHeader>
    <firstHeader>&amp;L&amp;"Times New Roman,Regular"&amp;12&amp;K000000Central Bank of Ireland - RESTRICTED</first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38FBD7D5-2F17-44EC-8103-631F57A777F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C88"/>
  <sheetViews>
    <sheetView zoomScale="109" zoomScaleNormal="109" workbookViewId="0">
      <pane ySplit="1" topLeftCell="A2" activePane="bottomLeft" state="frozen"/>
      <selection sqref="A1:D1"/>
      <selection pane="bottomLeft" sqref="A1:C1"/>
    </sheetView>
  </sheetViews>
  <sheetFormatPr defaultColWidth="9.109375" defaultRowHeight="13.8" x14ac:dyDescent="0.25"/>
  <cols>
    <col min="1" max="1" width="78" style="75" customWidth="1"/>
    <col min="2" max="2" width="42.109375" style="75" customWidth="1"/>
    <col min="3" max="3" width="40.33203125" style="76" customWidth="1"/>
    <col min="4" max="16384" width="9.109375" style="61"/>
  </cols>
  <sheetData>
    <row r="1" spans="1:3" ht="13.2" x14ac:dyDescent="0.25">
      <c r="A1" s="88" t="s">
        <v>188</v>
      </c>
      <c r="B1" s="88"/>
      <c r="C1" s="88"/>
    </row>
    <row r="2" spans="1:3" ht="13.2" x14ac:dyDescent="0.25">
      <c r="A2" s="89" t="s">
        <v>0</v>
      </c>
      <c r="B2" s="89"/>
      <c r="C2" s="89"/>
    </row>
    <row r="3" spans="1:3" ht="13.2" x14ac:dyDescent="0.25">
      <c r="A3" s="89" t="s">
        <v>178</v>
      </c>
      <c r="B3" s="89"/>
      <c r="C3" s="89"/>
    </row>
    <row r="4" spans="1:3" ht="21" x14ac:dyDescent="0.25">
      <c r="A4" s="2" t="s">
        <v>190</v>
      </c>
      <c r="B4" s="62"/>
      <c r="C4" s="63"/>
    </row>
    <row r="5" spans="1:3" ht="21" x14ac:dyDescent="0.25">
      <c r="A5" s="2" t="s">
        <v>191</v>
      </c>
      <c r="B5" s="64"/>
      <c r="C5" s="63"/>
    </row>
    <row r="6" spans="1:3" ht="13.2" x14ac:dyDescent="0.25">
      <c r="A6" s="85" t="s">
        <v>0</v>
      </c>
      <c r="B6" s="86"/>
      <c r="C6" s="87"/>
    </row>
    <row r="7" spans="1:3" ht="13.2" x14ac:dyDescent="0.25">
      <c r="A7" s="2"/>
      <c r="B7" s="1" t="s">
        <v>1</v>
      </c>
      <c r="C7" s="63"/>
    </row>
    <row r="8" spans="1:3" ht="13.2" x14ac:dyDescent="0.25">
      <c r="A8" s="2" t="s">
        <v>189</v>
      </c>
      <c r="B8" s="65"/>
      <c r="C8" s="63"/>
    </row>
    <row r="9" spans="1:3" s="66" customFormat="1" ht="13.2" x14ac:dyDescent="0.25">
      <c r="A9" s="85" t="s">
        <v>192</v>
      </c>
      <c r="B9" s="86"/>
      <c r="C9" s="87"/>
    </row>
    <row r="10" spans="1:3" s="69" customFormat="1" ht="13.2" x14ac:dyDescent="0.25">
      <c r="A10" s="54" t="s">
        <v>193</v>
      </c>
      <c r="B10" s="67"/>
      <c r="C10" s="68"/>
    </row>
    <row r="11" spans="1:3" s="69" customFormat="1" ht="13.2" x14ac:dyDescent="0.25">
      <c r="A11" s="82" t="s">
        <v>194</v>
      </c>
      <c r="B11" s="83"/>
      <c r="C11" s="84"/>
    </row>
    <row r="12" spans="1:3" s="69" customFormat="1" ht="13.2" x14ac:dyDescent="0.25">
      <c r="A12" s="54" t="s">
        <v>195</v>
      </c>
      <c r="B12" s="67"/>
      <c r="C12" s="68"/>
    </row>
    <row r="13" spans="1:3" s="69" customFormat="1" ht="21" x14ac:dyDescent="0.25">
      <c r="A13" s="54" t="s">
        <v>196</v>
      </c>
      <c r="B13" s="67"/>
      <c r="C13" s="68"/>
    </row>
    <row r="14" spans="1:3" s="69" customFormat="1" ht="21" x14ac:dyDescent="0.25">
      <c r="A14" s="54" t="s">
        <v>197</v>
      </c>
      <c r="B14" s="67"/>
      <c r="C14" s="68"/>
    </row>
    <row r="15" spans="1:3" s="69" customFormat="1" ht="13.2" x14ac:dyDescent="0.25">
      <c r="A15" s="54" t="s">
        <v>306</v>
      </c>
      <c r="B15" s="67"/>
      <c r="C15" s="68"/>
    </row>
    <row r="16" spans="1:3" s="69" customFormat="1" ht="13.2" x14ac:dyDescent="0.25">
      <c r="A16" s="54" t="s">
        <v>198</v>
      </c>
      <c r="B16" s="67"/>
      <c r="C16" s="68"/>
    </row>
    <row r="17" spans="1:3" s="69" customFormat="1" ht="13.2" x14ac:dyDescent="0.25">
      <c r="A17" s="54" t="s">
        <v>199</v>
      </c>
      <c r="B17" s="67"/>
      <c r="C17" s="68"/>
    </row>
    <row r="18" spans="1:3" s="69" customFormat="1" ht="13.2" x14ac:dyDescent="0.25">
      <c r="A18" s="54" t="s">
        <v>200</v>
      </c>
      <c r="B18" s="67"/>
      <c r="C18" s="68"/>
    </row>
    <row r="19" spans="1:3" s="69" customFormat="1" ht="13.2" x14ac:dyDescent="0.25">
      <c r="A19" s="82" t="s">
        <v>201</v>
      </c>
      <c r="B19" s="83"/>
      <c r="C19" s="84"/>
    </row>
    <row r="20" spans="1:3" s="69" customFormat="1" ht="13.2" x14ac:dyDescent="0.25">
      <c r="A20" s="54" t="s">
        <v>202</v>
      </c>
      <c r="B20" s="67"/>
      <c r="C20" s="68"/>
    </row>
    <row r="21" spans="1:3" s="70" customFormat="1" ht="13.2" x14ac:dyDescent="0.25">
      <c r="A21" s="54" t="s">
        <v>203</v>
      </c>
      <c r="B21" s="67"/>
      <c r="C21" s="68"/>
    </row>
    <row r="22" spans="1:3" s="69" customFormat="1" ht="13.2" x14ac:dyDescent="0.25">
      <c r="A22" s="54" t="s">
        <v>204</v>
      </c>
      <c r="B22" s="67"/>
      <c r="C22" s="68"/>
    </row>
    <row r="23" spans="1:3" ht="13.2" x14ac:dyDescent="0.25">
      <c r="A23" s="85" t="s">
        <v>205</v>
      </c>
      <c r="B23" s="86"/>
      <c r="C23" s="87"/>
    </row>
    <row r="24" spans="1:3" ht="13.2" x14ac:dyDescent="0.25">
      <c r="A24" s="60" t="s">
        <v>206</v>
      </c>
      <c r="B24" s="65"/>
      <c r="C24" s="63"/>
    </row>
    <row r="25" spans="1:3" s="66" customFormat="1" ht="13.2" x14ac:dyDescent="0.25">
      <c r="A25" s="85" t="s">
        <v>207</v>
      </c>
      <c r="B25" s="86"/>
      <c r="C25" s="87"/>
    </row>
    <row r="26" spans="1:3" ht="15" customHeight="1" x14ac:dyDescent="0.25">
      <c r="A26" s="2" t="s">
        <v>208</v>
      </c>
      <c r="B26" s="65"/>
      <c r="C26" s="63"/>
    </row>
    <row r="27" spans="1:3" ht="23.25" customHeight="1" x14ac:dyDescent="0.25">
      <c r="A27" s="2" t="s">
        <v>209</v>
      </c>
      <c r="B27" s="65"/>
      <c r="C27" s="63"/>
    </row>
    <row r="28" spans="1:3" ht="13.2" x14ac:dyDescent="0.25">
      <c r="A28" s="2" t="s">
        <v>210</v>
      </c>
      <c r="B28" s="65"/>
      <c r="C28" s="63"/>
    </row>
    <row r="29" spans="1:3" ht="13.2" x14ac:dyDescent="0.25">
      <c r="A29" s="2" t="s">
        <v>211</v>
      </c>
      <c r="B29" s="65"/>
      <c r="C29" s="63"/>
    </row>
    <row r="30" spans="1:3" s="71" customFormat="1" ht="13.2" x14ac:dyDescent="0.25">
      <c r="A30" s="82" t="s">
        <v>194</v>
      </c>
      <c r="B30" s="83"/>
      <c r="C30" s="84"/>
    </row>
    <row r="31" spans="1:3" ht="13.2" x14ac:dyDescent="0.25">
      <c r="A31" s="2" t="s">
        <v>212</v>
      </c>
      <c r="B31" s="65"/>
      <c r="C31" s="63"/>
    </row>
    <row r="32" spans="1:3" ht="13.2" x14ac:dyDescent="0.25">
      <c r="A32" s="2" t="s">
        <v>213</v>
      </c>
      <c r="B32" s="65"/>
      <c r="C32" s="63"/>
    </row>
    <row r="33" spans="1:3" ht="13.2" x14ac:dyDescent="0.25">
      <c r="A33" s="2" t="s">
        <v>214</v>
      </c>
      <c r="B33" s="65"/>
      <c r="C33" s="63"/>
    </row>
    <row r="34" spans="1:3" ht="13.2" x14ac:dyDescent="0.25">
      <c r="A34" s="2" t="s">
        <v>215</v>
      </c>
      <c r="B34" s="65"/>
      <c r="C34" s="63"/>
    </row>
    <row r="35" spans="1:3" ht="13.2" x14ac:dyDescent="0.25">
      <c r="A35" s="3" t="s">
        <v>216</v>
      </c>
      <c r="B35" s="65"/>
      <c r="C35" s="63"/>
    </row>
    <row r="36" spans="1:3" ht="13.2" x14ac:dyDescent="0.25">
      <c r="A36" s="2" t="s">
        <v>217</v>
      </c>
      <c r="B36" s="65"/>
      <c r="C36" s="63"/>
    </row>
    <row r="37" spans="1:3" ht="13.2" x14ac:dyDescent="0.25">
      <c r="A37" s="2" t="s">
        <v>218</v>
      </c>
      <c r="B37" s="65"/>
      <c r="C37" s="63"/>
    </row>
    <row r="38" spans="1:3" ht="13.2" x14ac:dyDescent="0.25">
      <c r="A38" s="2" t="s">
        <v>219</v>
      </c>
      <c r="B38" s="65"/>
      <c r="C38" s="63"/>
    </row>
    <row r="39" spans="1:3" ht="13.2" x14ac:dyDescent="0.25">
      <c r="A39" s="2" t="s">
        <v>220</v>
      </c>
      <c r="B39" s="65"/>
      <c r="C39" s="63"/>
    </row>
    <row r="40" spans="1:3" ht="13.2" x14ac:dyDescent="0.25">
      <c r="A40" s="2" t="s">
        <v>221</v>
      </c>
      <c r="B40" s="65"/>
      <c r="C40" s="63"/>
    </row>
    <row r="41" spans="1:3" ht="13.2" x14ac:dyDescent="0.25">
      <c r="A41" s="2" t="s">
        <v>222</v>
      </c>
      <c r="B41" s="65"/>
      <c r="C41" s="63"/>
    </row>
    <row r="42" spans="1:3" ht="13.2" x14ac:dyDescent="0.25">
      <c r="A42" s="2" t="s">
        <v>223</v>
      </c>
      <c r="B42" s="65"/>
      <c r="C42" s="63"/>
    </row>
    <row r="43" spans="1:3" ht="13.2" x14ac:dyDescent="0.25">
      <c r="A43" s="2" t="s">
        <v>224</v>
      </c>
      <c r="B43" s="65"/>
      <c r="C43" s="63"/>
    </row>
    <row r="44" spans="1:3" ht="20.25" customHeight="1" x14ac:dyDescent="0.25">
      <c r="A44" s="2" t="s">
        <v>225</v>
      </c>
      <c r="B44" s="65"/>
      <c r="C44" s="63"/>
    </row>
    <row r="45" spans="1:3" ht="13.2" x14ac:dyDescent="0.25">
      <c r="A45" s="82" t="s">
        <v>194</v>
      </c>
      <c r="B45" s="83"/>
      <c r="C45" s="84"/>
    </row>
    <row r="46" spans="1:3" ht="13.2" x14ac:dyDescent="0.25">
      <c r="A46" s="2" t="s">
        <v>226</v>
      </c>
      <c r="B46" s="65"/>
      <c r="C46" s="63"/>
    </row>
    <row r="47" spans="1:3" ht="13.2" x14ac:dyDescent="0.25">
      <c r="A47" s="2" t="s">
        <v>227</v>
      </c>
      <c r="B47" s="65"/>
      <c r="C47" s="63"/>
    </row>
    <row r="48" spans="1:3" ht="13.2" x14ac:dyDescent="0.25">
      <c r="A48" s="2" t="s">
        <v>228</v>
      </c>
      <c r="B48" s="65"/>
      <c r="C48" s="63"/>
    </row>
    <row r="49" spans="1:3" ht="13.2" x14ac:dyDescent="0.25">
      <c r="A49" s="2" t="s">
        <v>229</v>
      </c>
      <c r="B49" s="65"/>
      <c r="C49" s="63"/>
    </row>
    <row r="50" spans="1:3" ht="13.2" x14ac:dyDescent="0.25">
      <c r="A50" s="2" t="s">
        <v>230</v>
      </c>
      <c r="B50" s="65"/>
      <c r="C50" s="63"/>
    </row>
    <row r="51" spans="1:3" ht="13.2" x14ac:dyDescent="0.25">
      <c r="A51" s="2" t="s">
        <v>231</v>
      </c>
      <c r="B51" s="65"/>
      <c r="C51" s="63"/>
    </row>
    <row r="52" spans="1:3" ht="13.2" x14ac:dyDescent="0.25">
      <c r="A52" s="2" t="s">
        <v>232</v>
      </c>
      <c r="B52" s="65"/>
      <c r="C52" s="63"/>
    </row>
    <row r="53" spans="1:3" ht="13.2" x14ac:dyDescent="0.25">
      <c r="A53" s="2" t="s">
        <v>233</v>
      </c>
      <c r="B53" s="65"/>
      <c r="C53" s="63"/>
    </row>
    <row r="54" spans="1:3" ht="13.2" x14ac:dyDescent="0.25">
      <c r="A54" s="2" t="s">
        <v>234</v>
      </c>
      <c r="B54" s="65"/>
      <c r="C54" s="63"/>
    </row>
    <row r="55" spans="1:3" ht="21" x14ac:dyDescent="0.25">
      <c r="A55" s="2" t="s">
        <v>235</v>
      </c>
      <c r="B55" s="65"/>
      <c r="C55" s="63"/>
    </row>
    <row r="56" spans="1:3" s="69" customFormat="1" ht="13.2" x14ac:dyDescent="0.25">
      <c r="A56" s="82" t="s">
        <v>194</v>
      </c>
      <c r="B56" s="83"/>
      <c r="C56" s="84"/>
    </row>
    <row r="57" spans="1:3" s="69" customFormat="1" ht="13.2" x14ac:dyDescent="0.25">
      <c r="A57" s="54" t="s">
        <v>236</v>
      </c>
      <c r="B57" s="67"/>
      <c r="C57" s="68"/>
    </row>
    <row r="58" spans="1:3" s="69" customFormat="1" ht="13.2" x14ac:dyDescent="0.25">
      <c r="A58" s="54" t="s">
        <v>237</v>
      </c>
      <c r="B58" s="67"/>
      <c r="C58" s="68"/>
    </row>
    <row r="59" spans="1:3" s="69" customFormat="1" ht="13.2" x14ac:dyDescent="0.25">
      <c r="A59" s="54" t="s">
        <v>238</v>
      </c>
      <c r="B59" s="67"/>
      <c r="C59" s="68"/>
    </row>
    <row r="60" spans="1:3" s="69" customFormat="1" ht="13.2" x14ac:dyDescent="0.25">
      <c r="A60" s="54" t="s">
        <v>239</v>
      </c>
      <c r="B60" s="67"/>
      <c r="C60" s="68"/>
    </row>
    <row r="61" spans="1:3" s="69" customFormat="1" ht="13.2" x14ac:dyDescent="0.25">
      <c r="A61" s="54" t="s">
        <v>240</v>
      </c>
      <c r="B61" s="67"/>
      <c r="C61" s="68"/>
    </row>
    <row r="62" spans="1:3" ht="13.2" x14ac:dyDescent="0.25">
      <c r="A62" s="85" t="s">
        <v>241</v>
      </c>
      <c r="B62" s="86"/>
      <c r="C62" s="87"/>
    </row>
    <row r="63" spans="1:3" ht="13.2" x14ac:dyDescent="0.25">
      <c r="A63" s="2" t="s">
        <v>242</v>
      </c>
      <c r="B63" s="65"/>
      <c r="C63" s="63"/>
    </row>
    <row r="64" spans="1:3" ht="13.2" x14ac:dyDescent="0.25">
      <c r="A64" s="2" t="s">
        <v>243</v>
      </c>
      <c r="B64" s="65"/>
      <c r="C64" s="63"/>
    </row>
    <row r="65" spans="1:3" ht="13.2" x14ac:dyDescent="0.25">
      <c r="A65" s="2" t="s">
        <v>244</v>
      </c>
      <c r="B65" s="65"/>
      <c r="C65" s="63"/>
    </row>
    <row r="66" spans="1:3" ht="13.2" x14ac:dyDescent="0.25">
      <c r="A66" s="82" t="s">
        <v>2</v>
      </c>
      <c r="B66" s="83"/>
      <c r="C66" s="84"/>
    </row>
    <row r="67" spans="1:3" ht="13.2" x14ac:dyDescent="0.25">
      <c r="A67" s="2" t="s">
        <v>245</v>
      </c>
      <c r="B67" s="65"/>
      <c r="C67" s="63"/>
    </row>
    <row r="68" spans="1:3" ht="13.2" x14ac:dyDescent="0.25">
      <c r="A68" s="2" t="s">
        <v>246</v>
      </c>
      <c r="B68" s="65"/>
      <c r="C68" s="63"/>
    </row>
    <row r="69" spans="1:3" ht="13.2" x14ac:dyDescent="0.25">
      <c r="A69" s="2" t="s">
        <v>247</v>
      </c>
      <c r="B69" s="65"/>
      <c r="C69" s="63"/>
    </row>
    <row r="70" spans="1:3" ht="13.2" x14ac:dyDescent="0.25">
      <c r="A70" s="2" t="s">
        <v>248</v>
      </c>
      <c r="B70" s="65"/>
      <c r="C70" s="63"/>
    </row>
    <row r="71" spans="1:3" ht="13.2" x14ac:dyDescent="0.25">
      <c r="A71" s="2" t="s">
        <v>249</v>
      </c>
      <c r="B71" s="65"/>
      <c r="C71" s="63"/>
    </row>
    <row r="72" spans="1:3" ht="13.2" x14ac:dyDescent="0.25">
      <c r="A72" s="2" t="s">
        <v>250</v>
      </c>
      <c r="B72" s="65"/>
      <c r="C72" s="63"/>
    </row>
    <row r="73" spans="1:3" ht="13.2" x14ac:dyDescent="0.25">
      <c r="A73" s="2" t="s">
        <v>251</v>
      </c>
      <c r="B73" s="65"/>
      <c r="C73" s="63"/>
    </row>
    <row r="74" spans="1:3" ht="13.2" x14ac:dyDescent="0.25">
      <c r="A74" s="2" t="s">
        <v>252</v>
      </c>
      <c r="B74" s="65"/>
      <c r="C74" s="63"/>
    </row>
    <row r="75" spans="1:3" ht="13.2" x14ac:dyDescent="0.25">
      <c r="A75" s="2" t="s">
        <v>253</v>
      </c>
      <c r="B75" s="65"/>
      <c r="C75" s="63"/>
    </row>
    <row r="76" spans="1:3" ht="21" x14ac:dyDescent="0.25">
      <c r="A76" s="2" t="s">
        <v>254</v>
      </c>
      <c r="B76" s="65"/>
      <c r="C76" s="63"/>
    </row>
    <row r="77" spans="1:3" ht="13.2" x14ac:dyDescent="0.25">
      <c r="A77" s="2" t="s">
        <v>255</v>
      </c>
      <c r="B77" s="65"/>
      <c r="C77" s="63"/>
    </row>
    <row r="78" spans="1:3" ht="24" customHeight="1" x14ac:dyDescent="0.25">
      <c r="A78" s="2" t="s">
        <v>256</v>
      </c>
      <c r="B78" s="65"/>
      <c r="C78" s="63"/>
    </row>
    <row r="79" spans="1:3" ht="13.2" x14ac:dyDescent="0.25">
      <c r="A79" s="2" t="s">
        <v>257</v>
      </c>
      <c r="B79" s="65"/>
      <c r="C79" s="63"/>
    </row>
    <row r="80" spans="1:3" ht="13.2" x14ac:dyDescent="0.25">
      <c r="A80" s="2" t="s">
        <v>258</v>
      </c>
      <c r="B80" s="65"/>
      <c r="C80" s="63"/>
    </row>
    <row r="81" spans="1:3" ht="13.2" x14ac:dyDescent="0.25">
      <c r="A81" s="85" t="s">
        <v>3</v>
      </c>
      <c r="B81" s="86"/>
      <c r="C81" s="87"/>
    </row>
    <row r="82" spans="1:3" ht="13.2" x14ac:dyDescent="0.25">
      <c r="A82" s="2" t="s">
        <v>259</v>
      </c>
      <c r="B82" s="72"/>
      <c r="C82" s="63"/>
    </row>
    <row r="83" spans="1:3" ht="13.2" x14ac:dyDescent="0.25">
      <c r="A83" s="2" t="s">
        <v>260</v>
      </c>
      <c r="B83" s="72"/>
      <c r="C83" s="63"/>
    </row>
    <row r="84" spans="1:3" ht="30" customHeight="1" x14ac:dyDescent="0.25">
      <c r="A84" s="2" t="s">
        <v>261</v>
      </c>
      <c r="B84" s="73"/>
      <c r="C84" s="63"/>
    </row>
    <row r="85" spans="1:3" s="69" customFormat="1" ht="21" x14ac:dyDescent="0.25">
      <c r="A85" s="2" t="s">
        <v>262</v>
      </c>
      <c r="B85" s="72"/>
      <c r="C85" s="68"/>
    </row>
    <row r="86" spans="1:3" ht="13.2" x14ac:dyDescent="0.25">
      <c r="A86" s="2" t="s">
        <v>263</v>
      </c>
      <c r="B86" s="72"/>
      <c r="C86" s="63"/>
    </row>
    <row r="87" spans="1:3" s="69" customFormat="1" ht="13.2" x14ac:dyDescent="0.25">
      <c r="A87" s="2" t="s">
        <v>264</v>
      </c>
      <c r="B87" s="72"/>
      <c r="C87" s="68"/>
    </row>
    <row r="88" spans="1:3" ht="53.4" customHeight="1" x14ac:dyDescent="0.25">
      <c r="A88" s="2" t="s">
        <v>265</v>
      </c>
      <c r="B88" s="72"/>
      <c r="C88" s="74" t="s">
        <v>308</v>
      </c>
    </row>
  </sheetData>
  <sheetProtection algorithmName="SHA-512" hashValue="32z5d0J5h9ZdI93UjMWYaehjqt1MuNGW1HtwKixWNTtxXZoaLt1Njb29kRKTAwdcbAaEMwa8fimAHmRlZwxpUA==" saltValue="wOxp1pMYkImG8nfbPjHPoA==" spinCount="100000" sheet="1" objects="1" scenarios="1"/>
  <mergeCells count="15">
    <mergeCell ref="A66:C66"/>
    <mergeCell ref="A81:C81"/>
    <mergeCell ref="A56:C56"/>
    <mergeCell ref="A45:C45"/>
    <mergeCell ref="A1:C1"/>
    <mergeCell ref="A2:C2"/>
    <mergeCell ref="A3:C3"/>
    <mergeCell ref="A6:C6"/>
    <mergeCell ref="A9:C9"/>
    <mergeCell ref="A23:C23"/>
    <mergeCell ref="A25:C25"/>
    <mergeCell ref="A62:C62"/>
    <mergeCell ref="A11:C11"/>
    <mergeCell ref="A19:C19"/>
    <mergeCell ref="A30:C30"/>
  </mergeCells>
  <dataValidations count="5">
    <dataValidation type="textLength" allowBlank="1" showInputMessage="1" showErrorMessage="1" errorTitle="OFR" error="Maximum length of 500 characters exceeded." sqref="B84">
      <formula1>0</formula1>
      <formula2>500</formula2>
    </dataValidation>
    <dataValidation type="decimal" allowBlank="1" showInputMessage="1" showErrorMessage="1" errorTitle="OFR" error="Invalid Exchange Rate." sqref="B5">
      <formula1>0</formula1>
      <formula2>999999.999999</formula2>
    </dataValidation>
    <dataValidation type="whole" allowBlank="1" showInputMessage="1" showErrorMessage="1" errorTitle="OFR" error="Invalid amount." sqref="B8 B10 B12:B18 B20:B22 B24 B43:B44 B46:B49 B31:B41 B26:B27 B29 B51 B53:B55 B57:B60 B67:B78">
      <formula1>0</formula1>
      <formula2>999999999999999</formula2>
    </dataValidation>
    <dataValidation type="whole" allowBlank="1" showInputMessage="1" showErrorMessage="1" errorTitle="OFR" error="Invalid amount." sqref="B61 B28 B52 B63:B65 B42 B50 B79:B80">
      <formula1>-999999999999999</formula1>
      <formula2>999999999999999</formula2>
    </dataValidation>
    <dataValidation type="textLength" allowBlank="1" showInputMessage="1" showErrorMessage="1" errorTitle="Error" error="Maximum length of 500 characters exceeded." sqref="C88">
      <formula1>0</formula1>
      <formula2>500</formula2>
    </dataValidation>
  </dataValidations>
  <pageMargins left="0.7" right="0.7" top="0.75" bottom="0.75" header="0.3" footer="0.3"/>
  <pageSetup paperSize="9" scale="62" orientation="portrait" r:id="rId1"/>
  <headerFooter alignWithMargins="0">
    <oddHeader>&amp;L&amp;"Times New Roman,Regular"&amp;12&amp;K000000Central Bank of Ireland - RESTRICTED</oddHeader>
    <evenHeader>&amp;L&amp;"Times New Roman,Regular"&amp;12&amp;K000000Central Bank of Ireland - RESTRICTED</evenHeader>
    <firstHeader>&amp;L&amp;"Times New Roman,Regular"&amp;12&amp;K000000Central Bank of Ireland - RESTRICTED</first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Lists!$A$2:$A$162</xm:f>
          </x14:formula1>
          <xm:sqref>B4</xm:sqref>
        </x14:dataValidation>
        <x14:dataValidation type="list" allowBlank="1" showInputMessage="1" showErrorMessage="1">
          <x14:formula1>
            <xm:f>Lists!$C$2:$C$3</xm:f>
          </x14:formula1>
          <xm:sqref>B82:B83 B85:B88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A1:G140"/>
  <sheetViews>
    <sheetView workbookViewId="0">
      <pane ySplit="1" topLeftCell="A17" activePane="bottomLeft" state="frozen"/>
      <selection sqref="A1:D1"/>
      <selection pane="bottomLeft" activeCell="G1" sqref="G1"/>
    </sheetView>
  </sheetViews>
  <sheetFormatPr defaultColWidth="8.88671875" defaultRowHeight="13.2" x14ac:dyDescent="0.25"/>
  <cols>
    <col min="1" max="1" width="10.109375" style="5" bestFit="1" customWidth="1"/>
    <col min="2" max="2" width="62" style="5" bestFit="1" customWidth="1"/>
    <col min="3" max="3" width="41.33203125" style="48" customWidth="1"/>
    <col min="4" max="4" width="13.6640625" style="5" bestFit="1" customWidth="1"/>
    <col min="5" max="5" width="41.5546875" style="5" customWidth="1"/>
    <col min="6" max="6" width="13.6640625" style="5" bestFit="1" customWidth="1"/>
    <col min="7" max="16384" width="8.88671875" style="5"/>
  </cols>
  <sheetData>
    <row r="1" spans="1:6" ht="14.4" x14ac:dyDescent="0.3">
      <c r="A1" s="40" t="s">
        <v>10</v>
      </c>
      <c r="B1" s="40" t="s">
        <v>11</v>
      </c>
      <c r="C1" s="46" t="s">
        <v>12</v>
      </c>
      <c r="D1" s="41" t="s">
        <v>13</v>
      </c>
      <c r="E1" s="41" t="s">
        <v>14</v>
      </c>
      <c r="F1" s="41" t="s">
        <v>15</v>
      </c>
    </row>
    <row r="2" spans="1:6" ht="14.4" x14ac:dyDescent="0.3">
      <c r="A2" s="42" t="s">
        <v>187</v>
      </c>
      <c r="B2" s="43" t="s">
        <v>271</v>
      </c>
      <c r="C2" s="47">
        <f>OFR!B4</f>
        <v>0</v>
      </c>
      <c r="D2" s="44" t="s">
        <v>16</v>
      </c>
      <c r="E2" s="44" t="str">
        <f>IF(ISBLANK(OFR!B4),"Value is mandatory","")</f>
        <v>Value is mandatory</v>
      </c>
      <c r="F2" s="45">
        <f>IF(ISBLANK(OFR!B4),0,1)</f>
        <v>0</v>
      </c>
    </row>
    <row r="3" spans="1:6" ht="14.4" x14ac:dyDescent="0.3">
      <c r="A3" s="42" t="s">
        <v>187</v>
      </c>
      <c r="B3" s="43" t="s">
        <v>266</v>
      </c>
      <c r="C3" s="47">
        <f>OFR!B5</f>
        <v>0</v>
      </c>
      <c r="D3" s="44" t="s">
        <v>16</v>
      </c>
      <c r="E3" s="44" t="str">
        <f>IF(OFR!B5&lt;0,"Value must not be negative","")</f>
        <v/>
      </c>
      <c r="F3" s="45">
        <f>IF(OFR!B5&lt;0,0,1)</f>
        <v>1</v>
      </c>
    </row>
    <row r="4" spans="1:6" ht="14.4" x14ac:dyDescent="0.3">
      <c r="A4" s="42" t="s">
        <v>187</v>
      </c>
      <c r="B4" s="43" t="s">
        <v>266</v>
      </c>
      <c r="C4" s="47">
        <f>OFR!B5</f>
        <v>0</v>
      </c>
      <c r="D4" s="44" t="s">
        <v>16</v>
      </c>
      <c r="E4" s="44" t="str">
        <f>IF(ISBLANK(OFR!B5),"Value is mandatory","")</f>
        <v>Value is mandatory</v>
      </c>
      <c r="F4" s="45">
        <f>IF(ISBLANK(OFR!B5),0,1)</f>
        <v>0</v>
      </c>
    </row>
    <row r="5" spans="1:6" ht="14.4" x14ac:dyDescent="0.3">
      <c r="A5" s="42" t="s">
        <v>187</v>
      </c>
      <c r="B5" s="43" t="s">
        <v>266</v>
      </c>
      <c r="C5" s="47">
        <f>OFR!B5</f>
        <v>0</v>
      </c>
      <c r="D5" s="44" t="s">
        <v>16</v>
      </c>
      <c r="E5" s="44" t="str">
        <f>IF(ISNUMBER(C5),"","Value must be numeric")</f>
        <v/>
      </c>
      <c r="F5" s="45">
        <f>IF(ISNUMBER(C5),1,0)</f>
        <v>1</v>
      </c>
    </row>
    <row r="6" spans="1:6" ht="14.4" x14ac:dyDescent="0.3">
      <c r="A6" s="42" t="s">
        <v>187</v>
      </c>
      <c r="B6" s="43" t="s">
        <v>189</v>
      </c>
      <c r="C6" s="47">
        <f>OFR!B8</f>
        <v>0</v>
      </c>
      <c r="D6" s="44" t="s">
        <v>16</v>
      </c>
      <c r="E6" s="44" t="str">
        <f>IF(OFR!B8&lt;0,"Value must not be negative","")</f>
        <v/>
      </c>
      <c r="F6" s="45">
        <f>IF(OFR!B8&lt;0,0,1)</f>
        <v>1</v>
      </c>
    </row>
    <row r="7" spans="1:6" ht="14.4" x14ac:dyDescent="0.3">
      <c r="A7" s="42" t="s">
        <v>187</v>
      </c>
      <c r="B7" s="43" t="s">
        <v>189</v>
      </c>
      <c r="C7" s="47">
        <f>OFR!B8</f>
        <v>0</v>
      </c>
      <c r="D7" s="44" t="s">
        <v>16</v>
      </c>
      <c r="E7" s="44" t="str">
        <f>IF(ISBLANK(OFR!B8),"Value is mandatory","")</f>
        <v>Value is mandatory</v>
      </c>
      <c r="F7" s="45">
        <f>IF(ISBLANK(OFR!B8),0,1)</f>
        <v>0</v>
      </c>
    </row>
    <row r="8" spans="1:6" ht="14.4" x14ac:dyDescent="0.3">
      <c r="A8" s="42" t="s">
        <v>187</v>
      </c>
      <c r="B8" s="43" t="s">
        <v>189</v>
      </c>
      <c r="C8" s="47">
        <f>OFR!B8</f>
        <v>0</v>
      </c>
      <c r="D8" s="44" t="s">
        <v>16</v>
      </c>
      <c r="E8" s="44" t="str">
        <f>IF(ISNUMBER(C8),"","Value must be numeric")</f>
        <v/>
      </c>
      <c r="F8" s="45">
        <f>IF(ISNUMBER(C8),1,0)</f>
        <v>1</v>
      </c>
    </row>
    <row r="9" spans="1:6" ht="14.4" x14ac:dyDescent="0.3">
      <c r="A9" s="42" t="s">
        <v>187</v>
      </c>
      <c r="B9" s="43" t="s">
        <v>193</v>
      </c>
      <c r="C9" s="47">
        <f>OFR!B10</f>
        <v>0</v>
      </c>
      <c r="D9" s="44" t="s">
        <v>16</v>
      </c>
      <c r="E9" s="44" t="str">
        <f>IF(OFR!B10&lt;0,"Value must not be negative","")</f>
        <v/>
      </c>
      <c r="F9" s="45">
        <f>IF(OFR!B10&lt;0,0,1)</f>
        <v>1</v>
      </c>
    </row>
    <row r="10" spans="1:6" ht="14.4" x14ac:dyDescent="0.3">
      <c r="A10" s="42" t="s">
        <v>187</v>
      </c>
      <c r="B10" s="43" t="s">
        <v>193</v>
      </c>
      <c r="C10" s="47">
        <f>OFR!B10</f>
        <v>0</v>
      </c>
      <c r="D10" s="44" t="s">
        <v>16</v>
      </c>
      <c r="E10" s="44" t="str">
        <f>IF(ISBLANK(OFR!B10),"Value is mandatory","")</f>
        <v>Value is mandatory</v>
      </c>
      <c r="F10" s="45">
        <f>IF(ISBLANK(OFR!B10),0,1)</f>
        <v>0</v>
      </c>
    </row>
    <row r="11" spans="1:6" ht="14.4" x14ac:dyDescent="0.3">
      <c r="A11" s="42" t="s">
        <v>187</v>
      </c>
      <c r="B11" s="43" t="s">
        <v>193</v>
      </c>
      <c r="C11" s="47">
        <f>OFR!B10</f>
        <v>0</v>
      </c>
      <c r="D11" s="44" t="s">
        <v>16</v>
      </c>
      <c r="E11" s="44" t="str">
        <f>IF(ISNUMBER(C11),"","Value must be numeric")</f>
        <v/>
      </c>
      <c r="F11" s="45">
        <f>IF(ISNUMBER(C11),1,0)</f>
        <v>1</v>
      </c>
    </row>
    <row r="12" spans="1:6" ht="14.4" x14ac:dyDescent="0.3">
      <c r="A12" s="42" t="s">
        <v>187</v>
      </c>
      <c r="B12" s="43" t="s">
        <v>195</v>
      </c>
      <c r="C12" s="47">
        <f>OFR!B12</f>
        <v>0</v>
      </c>
      <c r="D12" s="44" t="s">
        <v>16</v>
      </c>
      <c r="E12" s="44" t="str">
        <f>IF(OFR!B12&lt;0,"Value must not be negative","")</f>
        <v/>
      </c>
      <c r="F12" s="45">
        <f>IF(OFR!B12&lt;0,0,1)</f>
        <v>1</v>
      </c>
    </row>
    <row r="13" spans="1:6" ht="14.4" x14ac:dyDescent="0.3">
      <c r="A13" s="42" t="s">
        <v>187</v>
      </c>
      <c r="B13" s="43" t="s">
        <v>195</v>
      </c>
      <c r="C13" s="47">
        <f>OFR!B12</f>
        <v>0</v>
      </c>
      <c r="D13" s="44" t="s">
        <v>16</v>
      </c>
      <c r="E13" s="44" t="str">
        <f>IF(ISNUMBER(C13),"","Value must be numeric")</f>
        <v/>
      </c>
      <c r="F13" s="45">
        <f>IF(ISNUMBER(C13),1,0)</f>
        <v>1</v>
      </c>
    </row>
    <row r="14" spans="1:6" ht="14.4" x14ac:dyDescent="0.3">
      <c r="A14" s="42" t="s">
        <v>187</v>
      </c>
      <c r="B14" s="43" t="s">
        <v>272</v>
      </c>
      <c r="C14" s="47">
        <f>OFR!B13</f>
        <v>0</v>
      </c>
      <c r="D14" s="44" t="s">
        <v>16</v>
      </c>
      <c r="E14" s="44" t="str">
        <f>IF(OFR!B13&lt;0,"Value must not be negative","")</f>
        <v/>
      </c>
      <c r="F14" s="45">
        <f>IF(OFR!B13&lt;0,0,1)</f>
        <v>1</v>
      </c>
    </row>
    <row r="15" spans="1:6" ht="14.4" x14ac:dyDescent="0.3">
      <c r="A15" s="42" t="s">
        <v>187</v>
      </c>
      <c r="B15" s="43" t="s">
        <v>272</v>
      </c>
      <c r="C15" s="47">
        <f>OFR!B13</f>
        <v>0</v>
      </c>
      <c r="D15" s="44" t="s">
        <v>16</v>
      </c>
      <c r="E15" s="44" t="str">
        <f>IF(ISNUMBER(C15),"","Value must be numeric")</f>
        <v/>
      </c>
      <c r="F15" s="45">
        <f>IF(ISNUMBER(C15),1,0)</f>
        <v>1</v>
      </c>
    </row>
    <row r="16" spans="1:6" ht="14.4" x14ac:dyDescent="0.3">
      <c r="A16" s="42" t="s">
        <v>187</v>
      </c>
      <c r="B16" s="43" t="s">
        <v>273</v>
      </c>
      <c r="C16" s="47">
        <f>OFR!B14</f>
        <v>0</v>
      </c>
      <c r="D16" s="44" t="s">
        <v>16</v>
      </c>
      <c r="E16" s="44" t="str">
        <f>IF(OFR!B14&lt;0,"Value must not be negative","")</f>
        <v/>
      </c>
      <c r="F16" s="45">
        <f>IF(OFR!B14&lt;0,0,1)</f>
        <v>1</v>
      </c>
    </row>
    <row r="17" spans="1:6" ht="14.4" x14ac:dyDescent="0.3">
      <c r="A17" s="42" t="s">
        <v>187</v>
      </c>
      <c r="B17" s="43" t="s">
        <v>273</v>
      </c>
      <c r="C17" s="47">
        <f>OFR!B14</f>
        <v>0</v>
      </c>
      <c r="D17" s="44" t="s">
        <v>16</v>
      </c>
      <c r="E17" s="44" t="str">
        <f>IF(ISNUMBER(C17),"","Value must be numeric")</f>
        <v/>
      </c>
      <c r="F17" s="45">
        <f>IF(ISNUMBER(C17),1,0)</f>
        <v>1</v>
      </c>
    </row>
    <row r="18" spans="1:6" ht="14.4" x14ac:dyDescent="0.3">
      <c r="A18" s="42" t="s">
        <v>187</v>
      </c>
      <c r="B18" s="43" t="s">
        <v>307</v>
      </c>
      <c r="C18" s="47">
        <f>OFR!B15</f>
        <v>0</v>
      </c>
      <c r="D18" s="44" t="s">
        <v>16</v>
      </c>
      <c r="E18" s="44" t="str">
        <f>IF(OFR!B15&lt;0,"Value must not be negative","")</f>
        <v/>
      </c>
      <c r="F18" s="45">
        <f>IF(OFR!B15&lt;0,0,1)</f>
        <v>1</v>
      </c>
    </row>
    <row r="19" spans="1:6" ht="14.4" x14ac:dyDescent="0.3">
      <c r="A19" s="42" t="s">
        <v>187</v>
      </c>
      <c r="B19" s="43" t="s">
        <v>307</v>
      </c>
      <c r="C19" s="47">
        <f>OFR!B15</f>
        <v>0</v>
      </c>
      <c r="D19" s="44" t="s">
        <v>16</v>
      </c>
      <c r="E19" s="44" t="str">
        <f>IF(ISNUMBER(C19),"","Value must be numeric")</f>
        <v/>
      </c>
      <c r="F19" s="45">
        <f>IF(ISNUMBER(C19),1,0)</f>
        <v>1</v>
      </c>
    </row>
    <row r="20" spans="1:6" ht="14.4" x14ac:dyDescent="0.3">
      <c r="A20" s="42" t="s">
        <v>187</v>
      </c>
      <c r="B20" s="43" t="s">
        <v>274</v>
      </c>
      <c r="C20" s="47">
        <f>OFR!B16</f>
        <v>0</v>
      </c>
      <c r="D20" s="44" t="s">
        <v>16</v>
      </c>
      <c r="E20" s="44" t="str">
        <f>IF(OFR!B16&lt;0,"Value must not be negative","")</f>
        <v/>
      </c>
      <c r="F20" s="45">
        <f>IF(OFR!B16&lt;0,0,1)</f>
        <v>1</v>
      </c>
    </row>
    <row r="21" spans="1:6" ht="14.4" x14ac:dyDescent="0.3">
      <c r="A21" s="42" t="s">
        <v>187</v>
      </c>
      <c r="B21" s="43" t="s">
        <v>274</v>
      </c>
      <c r="C21" s="47">
        <f>OFR!B16</f>
        <v>0</v>
      </c>
      <c r="D21" s="44" t="s">
        <v>16</v>
      </c>
      <c r="E21" s="44" t="str">
        <f>IF(ISNUMBER(C21),"","Value must be numeric")</f>
        <v/>
      </c>
      <c r="F21" s="45">
        <f>IF(ISNUMBER(C21),1,0)</f>
        <v>1</v>
      </c>
    </row>
    <row r="22" spans="1:6" ht="14.4" x14ac:dyDescent="0.3">
      <c r="A22" s="42" t="s">
        <v>187</v>
      </c>
      <c r="B22" s="43" t="s">
        <v>275</v>
      </c>
      <c r="C22" s="47">
        <f>OFR!B17</f>
        <v>0</v>
      </c>
      <c r="D22" s="44" t="s">
        <v>16</v>
      </c>
      <c r="E22" s="44" t="str">
        <f>IF(OFR!B17&lt;0,"Value must not be negative","")</f>
        <v/>
      </c>
      <c r="F22" s="45">
        <f>IF(OFR!B17&lt;0,0,1)</f>
        <v>1</v>
      </c>
    </row>
    <row r="23" spans="1:6" ht="14.4" x14ac:dyDescent="0.3">
      <c r="A23" s="42" t="s">
        <v>187</v>
      </c>
      <c r="B23" s="43" t="s">
        <v>275</v>
      </c>
      <c r="C23" s="47">
        <f>OFR!B17</f>
        <v>0</v>
      </c>
      <c r="D23" s="44" t="s">
        <v>16</v>
      </c>
      <c r="E23" s="44" t="str">
        <f>IF(ISNUMBER(C23),"","Value must be numeric")</f>
        <v/>
      </c>
      <c r="F23" s="45">
        <f>IF(ISNUMBER(C23),1,0)</f>
        <v>1</v>
      </c>
    </row>
    <row r="24" spans="1:6" ht="14.4" x14ac:dyDescent="0.3">
      <c r="A24" s="42" t="s">
        <v>187</v>
      </c>
      <c r="B24" s="43" t="s">
        <v>276</v>
      </c>
      <c r="C24" s="47">
        <f>OFR!B18</f>
        <v>0</v>
      </c>
      <c r="D24" s="44" t="s">
        <v>16</v>
      </c>
      <c r="E24" s="44" t="str">
        <f>IF(OFR!B18&lt;0,"Value must not be negative","")</f>
        <v/>
      </c>
      <c r="F24" s="45">
        <f>IF(OFR!B18&lt;0,0,1)</f>
        <v>1</v>
      </c>
    </row>
    <row r="25" spans="1:6" ht="14.4" x14ac:dyDescent="0.3">
      <c r="A25" s="42" t="s">
        <v>187</v>
      </c>
      <c r="B25" s="43" t="s">
        <v>276</v>
      </c>
      <c r="C25" s="47">
        <f>OFR!B18</f>
        <v>0</v>
      </c>
      <c r="D25" s="44" t="s">
        <v>16</v>
      </c>
      <c r="E25" s="44" t="str">
        <f>IF(ISNUMBER(C25),"","Value must be numeric")</f>
        <v/>
      </c>
      <c r="F25" s="45">
        <f>IF(ISNUMBER(C25),1,0)</f>
        <v>1</v>
      </c>
    </row>
    <row r="26" spans="1:6" ht="14.4" x14ac:dyDescent="0.3">
      <c r="A26" s="42" t="s">
        <v>187</v>
      </c>
      <c r="B26" s="43" t="s">
        <v>277</v>
      </c>
      <c r="C26" s="47">
        <f>OFR!B20</f>
        <v>0</v>
      </c>
      <c r="D26" s="44" t="s">
        <v>16</v>
      </c>
      <c r="E26" s="44" t="str">
        <f>IF(OFR!B20&lt;0,"Value must not be negative","")</f>
        <v/>
      </c>
      <c r="F26" s="45">
        <f>IF(OFR!B20&lt;0,0,1)</f>
        <v>1</v>
      </c>
    </row>
    <row r="27" spans="1:6" ht="14.4" x14ac:dyDescent="0.3">
      <c r="A27" s="42" t="s">
        <v>187</v>
      </c>
      <c r="B27" s="43" t="s">
        <v>277</v>
      </c>
      <c r="C27" s="47">
        <f>OFR!B20</f>
        <v>0</v>
      </c>
      <c r="D27" s="44" t="s">
        <v>16</v>
      </c>
      <c r="E27" s="44" t="str">
        <f>IF(ISNUMBER(C27),"","Value must be numeric")</f>
        <v/>
      </c>
      <c r="F27" s="45">
        <f>IF(ISNUMBER(C27),1,0)</f>
        <v>1</v>
      </c>
    </row>
    <row r="28" spans="1:6" ht="14.4" x14ac:dyDescent="0.3">
      <c r="A28" s="42" t="s">
        <v>187</v>
      </c>
      <c r="B28" s="43" t="s">
        <v>203</v>
      </c>
      <c r="C28" s="47">
        <f>OFR!B21</f>
        <v>0</v>
      </c>
      <c r="D28" s="44" t="s">
        <v>16</v>
      </c>
      <c r="E28" s="44" t="str">
        <f>IF(OFR!B21&lt;0,"Value must not be negative","")</f>
        <v/>
      </c>
      <c r="F28" s="45">
        <f>IF(OFR!B21&lt;0,0,1)</f>
        <v>1</v>
      </c>
    </row>
    <row r="29" spans="1:6" ht="14.4" x14ac:dyDescent="0.3">
      <c r="A29" s="42" t="s">
        <v>187</v>
      </c>
      <c r="B29" s="43" t="s">
        <v>203</v>
      </c>
      <c r="C29" s="47">
        <f>OFR!B21</f>
        <v>0</v>
      </c>
      <c r="D29" s="44" t="s">
        <v>16</v>
      </c>
      <c r="E29" s="44" t="str">
        <f>IF(ISBLANK(OFR!B21),"Value is mandatory","")</f>
        <v>Value is mandatory</v>
      </c>
      <c r="F29" s="45">
        <f>IF(ISBLANK(OFR!B21),0,1)</f>
        <v>0</v>
      </c>
    </row>
    <row r="30" spans="1:6" ht="14.4" x14ac:dyDescent="0.3">
      <c r="A30" s="42" t="s">
        <v>187</v>
      </c>
      <c r="B30" s="43" t="s">
        <v>203</v>
      </c>
      <c r="C30" s="47">
        <f>OFR!B21</f>
        <v>0</v>
      </c>
      <c r="D30" s="44" t="s">
        <v>16</v>
      </c>
      <c r="E30" s="44" t="str">
        <f>IF(ISNUMBER(C30),"","Value must be numeric")</f>
        <v/>
      </c>
      <c r="F30" s="45">
        <f>IF(ISNUMBER(C30),1,0)</f>
        <v>1</v>
      </c>
    </row>
    <row r="31" spans="1:6" ht="14.4" x14ac:dyDescent="0.3">
      <c r="A31" s="42" t="s">
        <v>187</v>
      </c>
      <c r="B31" s="43" t="s">
        <v>267</v>
      </c>
      <c r="C31" s="47">
        <f>OFR!B22</f>
        <v>0</v>
      </c>
      <c r="D31" s="44" t="s">
        <v>16</v>
      </c>
      <c r="E31" s="44" t="str">
        <f>IF(OFR!B22&lt;0,"Value must not be negative","")</f>
        <v/>
      </c>
      <c r="F31" s="45">
        <f>IF(OFR!B22&lt;0,0,1)</f>
        <v>1</v>
      </c>
    </row>
    <row r="32" spans="1:6" ht="14.4" x14ac:dyDescent="0.3">
      <c r="A32" s="42" t="s">
        <v>187</v>
      </c>
      <c r="B32" s="43" t="s">
        <v>267</v>
      </c>
      <c r="C32" s="47">
        <f>OFR!B22</f>
        <v>0</v>
      </c>
      <c r="D32" s="44" t="s">
        <v>16</v>
      </c>
      <c r="E32" s="44" t="str">
        <f>IF(ISBLANK(OFR!B22),"Value is mandatory","")</f>
        <v>Value is mandatory</v>
      </c>
      <c r="F32" s="45">
        <f>IF(ISBLANK(OFR!B22),0,1)</f>
        <v>0</v>
      </c>
    </row>
    <row r="33" spans="1:6" ht="14.4" x14ac:dyDescent="0.3">
      <c r="A33" s="42" t="s">
        <v>187</v>
      </c>
      <c r="B33" s="43" t="s">
        <v>267</v>
      </c>
      <c r="C33" s="47">
        <f>OFR!B22</f>
        <v>0</v>
      </c>
      <c r="D33" s="44" t="s">
        <v>16</v>
      </c>
      <c r="E33" s="44" t="str">
        <f>IF(ISNUMBER(C33),"","Value must be numeric")</f>
        <v/>
      </c>
      <c r="F33" s="45">
        <f>IF(ISNUMBER(C33),1,0)</f>
        <v>1</v>
      </c>
    </row>
    <row r="34" spans="1:6" ht="14.4" x14ac:dyDescent="0.3">
      <c r="A34" s="42" t="s">
        <v>187</v>
      </c>
      <c r="B34" s="43" t="s">
        <v>206</v>
      </c>
      <c r="C34" s="47">
        <f>OFR!B24</f>
        <v>0</v>
      </c>
      <c r="D34" s="44" t="s">
        <v>16</v>
      </c>
      <c r="E34" s="44" t="str">
        <f>IF(OFR!B24&lt;0,"Value must not be negative","")</f>
        <v/>
      </c>
      <c r="F34" s="45">
        <f>IF(OFR!B24&lt;0,0,1)</f>
        <v>1</v>
      </c>
    </row>
    <row r="35" spans="1:6" ht="14.4" x14ac:dyDescent="0.3">
      <c r="A35" s="42" t="s">
        <v>187</v>
      </c>
      <c r="B35" s="43" t="s">
        <v>206</v>
      </c>
      <c r="C35" s="47">
        <f>OFR!B24</f>
        <v>0</v>
      </c>
      <c r="D35" s="44" t="s">
        <v>16</v>
      </c>
      <c r="E35" s="44" t="str">
        <f>IF(ISBLANK(OFR!B24),"Value is mandatory","")</f>
        <v>Value is mandatory</v>
      </c>
      <c r="F35" s="45">
        <f>IF(ISBLANK(OFR!B24),0,1)</f>
        <v>0</v>
      </c>
    </row>
    <row r="36" spans="1:6" ht="14.4" x14ac:dyDescent="0.3">
      <c r="A36" s="42" t="s">
        <v>187</v>
      </c>
      <c r="B36" s="43" t="s">
        <v>206</v>
      </c>
      <c r="C36" s="47">
        <f>OFR!B24</f>
        <v>0</v>
      </c>
      <c r="D36" s="44" t="s">
        <v>16</v>
      </c>
      <c r="E36" s="44" t="str">
        <f>IF(ISNUMBER(C36),"","Value must be numeric")</f>
        <v/>
      </c>
      <c r="F36" s="45">
        <f>IF(ISNUMBER(C36),1,0)</f>
        <v>1</v>
      </c>
    </row>
    <row r="37" spans="1:6" ht="14.4" x14ac:dyDescent="0.3">
      <c r="A37" s="42" t="s">
        <v>187</v>
      </c>
      <c r="B37" s="43" t="s">
        <v>278</v>
      </c>
      <c r="C37" s="47">
        <f>OFR!B26</f>
        <v>0</v>
      </c>
      <c r="D37" s="44" t="s">
        <v>16</v>
      </c>
      <c r="E37" s="44" t="str">
        <f>IF(OFR!B26&lt;0,"Value must not be negative","")</f>
        <v/>
      </c>
      <c r="F37" s="45">
        <f>IF(OFR!B26&lt;0,0,1)</f>
        <v>1</v>
      </c>
    </row>
    <row r="38" spans="1:6" ht="14.4" x14ac:dyDescent="0.3">
      <c r="A38" s="42" t="s">
        <v>187</v>
      </c>
      <c r="B38" s="43" t="s">
        <v>278</v>
      </c>
      <c r="C38" s="47">
        <f>OFR!B26</f>
        <v>0</v>
      </c>
      <c r="D38" s="44" t="s">
        <v>16</v>
      </c>
      <c r="E38" s="44" t="str">
        <f>IF(ISNUMBER(C38),"","Value must be numeric")</f>
        <v/>
      </c>
      <c r="F38" s="45">
        <f>IF(ISNUMBER(C38),1,0)</f>
        <v>1</v>
      </c>
    </row>
    <row r="39" spans="1:6" ht="14.4" x14ac:dyDescent="0.3">
      <c r="A39" s="42" t="s">
        <v>187</v>
      </c>
      <c r="B39" s="43" t="s">
        <v>279</v>
      </c>
      <c r="C39" s="47">
        <f>OFR!B27</f>
        <v>0</v>
      </c>
      <c r="D39" s="44" t="s">
        <v>16</v>
      </c>
      <c r="E39" s="44" t="str">
        <f>IF(OFR!B27&lt;0,"Value must not be negative","")</f>
        <v/>
      </c>
      <c r="F39" s="45">
        <f>IF(OFR!B27&lt;0,0,1)</f>
        <v>1</v>
      </c>
    </row>
    <row r="40" spans="1:6" ht="14.4" x14ac:dyDescent="0.3">
      <c r="A40" s="42" t="s">
        <v>187</v>
      </c>
      <c r="B40" s="43" t="s">
        <v>279</v>
      </c>
      <c r="C40" s="47">
        <f>OFR!B27</f>
        <v>0</v>
      </c>
      <c r="D40" s="44" t="s">
        <v>16</v>
      </c>
      <c r="E40" s="44" t="str">
        <f>IF(ISNUMBER(C40),"","Value must be numeric")</f>
        <v/>
      </c>
      <c r="F40" s="45">
        <f>IF(ISNUMBER(C40),1,0)</f>
        <v>1</v>
      </c>
    </row>
    <row r="41" spans="1:6" ht="14.4" x14ac:dyDescent="0.3">
      <c r="A41" s="42" t="s">
        <v>187</v>
      </c>
      <c r="B41" s="43" t="s">
        <v>280</v>
      </c>
      <c r="C41" s="47">
        <f>OFR!B28</f>
        <v>0</v>
      </c>
      <c r="D41" s="44" t="s">
        <v>16</v>
      </c>
      <c r="E41" s="44" t="str">
        <f>IF(ISNUMBER(C41),"","Value must be numeric")</f>
        <v/>
      </c>
      <c r="F41" s="45">
        <f>IF(ISNUMBER(C41),1,0)</f>
        <v>1</v>
      </c>
    </row>
    <row r="42" spans="1:6" ht="14.4" x14ac:dyDescent="0.3">
      <c r="A42" s="42" t="s">
        <v>187</v>
      </c>
      <c r="B42" s="43" t="s">
        <v>281</v>
      </c>
      <c r="C42" s="47">
        <f>OFR!B29</f>
        <v>0</v>
      </c>
      <c r="D42" s="44" t="s">
        <v>16</v>
      </c>
      <c r="E42" s="44" t="str">
        <f>IF(OFR!B29&lt;0,"Value must not be negative","")</f>
        <v/>
      </c>
      <c r="F42" s="45">
        <f>IF(OFR!B29&lt;0,0,1)</f>
        <v>1</v>
      </c>
    </row>
    <row r="43" spans="1:6" ht="14.4" x14ac:dyDescent="0.3">
      <c r="A43" s="42" t="s">
        <v>187</v>
      </c>
      <c r="B43" s="43" t="s">
        <v>281</v>
      </c>
      <c r="C43" s="47">
        <f>OFR!B29</f>
        <v>0</v>
      </c>
      <c r="D43" s="44" t="s">
        <v>16</v>
      </c>
      <c r="E43" s="44" t="str">
        <f>IF(ISNUMBER(C43),"","Value must be numeric")</f>
        <v/>
      </c>
      <c r="F43" s="45">
        <f>IF(ISNUMBER(C43),1,0)</f>
        <v>1</v>
      </c>
    </row>
    <row r="44" spans="1:6" ht="14.4" x14ac:dyDescent="0.3">
      <c r="A44" s="42" t="s">
        <v>187</v>
      </c>
      <c r="B44" s="43" t="s">
        <v>282</v>
      </c>
      <c r="C44" s="47">
        <f>OFR!B31</f>
        <v>0</v>
      </c>
      <c r="D44" s="44" t="s">
        <v>16</v>
      </c>
      <c r="E44" s="44" t="str">
        <f>IF(OFR!B31&lt;0,"Value must not be negative","")</f>
        <v/>
      </c>
      <c r="F44" s="45">
        <f>IF(OFR!B31&lt;0,0,1)</f>
        <v>1</v>
      </c>
    </row>
    <row r="45" spans="1:6" ht="14.4" x14ac:dyDescent="0.3">
      <c r="A45" s="42" t="s">
        <v>187</v>
      </c>
      <c r="B45" s="43" t="s">
        <v>282</v>
      </c>
      <c r="C45" s="47">
        <f>OFR!B31</f>
        <v>0</v>
      </c>
      <c r="D45" s="44" t="s">
        <v>16</v>
      </c>
      <c r="E45" s="44" t="str">
        <f>IF(ISNUMBER(C45),"","Value must be numeric")</f>
        <v/>
      </c>
      <c r="F45" s="45">
        <f>IF(ISNUMBER(C45),1,0)</f>
        <v>1</v>
      </c>
    </row>
    <row r="46" spans="1:6" ht="14.4" x14ac:dyDescent="0.3">
      <c r="A46" s="42" t="s">
        <v>187</v>
      </c>
      <c r="B46" s="43" t="s">
        <v>283</v>
      </c>
      <c r="C46" s="47">
        <f>OFR!B32</f>
        <v>0</v>
      </c>
      <c r="D46" s="44" t="s">
        <v>16</v>
      </c>
      <c r="E46" s="44" t="str">
        <f>IF(OFR!B32&lt;0,"Value must not be negative","")</f>
        <v/>
      </c>
      <c r="F46" s="45">
        <f>IF(OFR!B32&lt;0,0,1)</f>
        <v>1</v>
      </c>
    </row>
    <row r="47" spans="1:6" ht="14.4" x14ac:dyDescent="0.3">
      <c r="A47" s="42" t="s">
        <v>187</v>
      </c>
      <c r="B47" s="43" t="s">
        <v>283</v>
      </c>
      <c r="C47" s="47">
        <f>OFR!B32</f>
        <v>0</v>
      </c>
      <c r="D47" s="44" t="s">
        <v>16</v>
      </c>
      <c r="E47" s="44" t="str">
        <f>IF(ISNUMBER(C47),"","Value must be numeric")</f>
        <v/>
      </c>
      <c r="F47" s="45">
        <f>IF(ISNUMBER(C47),1,0)</f>
        <v>1</v>
      </c>
    </row>
    <row r="48" spans="1:6" ht="14.4" x14ac:dyDescent="0.3">
      <c r="A48" s="42" t="s">
        <v>187</v>
      </c>
      <c r="B48" s="43" t="s">
        <v>284</v>
      </c>
      <c r="C48" s="47">
        <f>OFR!B33</f>
        <v>0</v>
      </c>
      <c r="D48" s="44" t="s">
        <v>16</v>
      </c>
      <c r="E48" s="44" t="str">
        <f>IF(OFR!B33&lt;0,"Value must not be negative","")</f>
        <v/>
      </c>
      <c r="F48" s="45">
        <f>IF(OFR!B33&lt;0,0,1)</f>
        <v>1</v>
      </c>
    </row>
    <row r="49" spans="1:6" ht="14.4" x14ac:dyDescent="0.3">
      <c r="A49" s="42" t="s">
        <v>187</v>
      </c>
      <c r="B49" s="43" t="s">
        <v>284</v>
      </c>
      <c r="C49" s="47">
        <f>OFR!B33</f>
        <v>0</v>
      </c>
      <c r="D49" s="44" t="s">
        <v>16</v>
      </c>
      <c r="E49" s="44" t="str">
        <f>IF(ISNUMBER(C49),"","Value must be numeric")</f>
        <v/>
      </c>
      <c r="F49" s="45">
        <f>IF(ISNUMBER(C49),1,0)</f>
        <v>1</v>
      </c>
    </row>
    <row r="50" spans="1:6" ht="14.4" x14ac:dyDescent="0.3">
      <c r="A50" s="42" t="s">
        <v>187</v>
      </c>
      <c r="B50" s="43" t="s">
        <v>285</v>
      </c>
      <c r="C50" s="47">
        <f>OFR!B34</f>
        <v>0</v>
      </c>
      <c r="D50" s="44" t="s">
        <v>16</v>
      </c>
      <c r="E50" s="44" t="str">
        <f>IF(OFR!B34&lt;0,"Value must not be negative","")</f>
        <v/>
      </c>
      <c r="F50" s="45">
        <f>IF(OFR!B34&lt;0,0,1)</f>
        <v>1</v>
      </c>
    </row>
    <row r="51" spans="1:6" ht="14.4" x14ac:dyDescent="0.3">
      <c r="A51" s="42" t="s">
        <v>187</v>
      </c>
      <c r="B51" s="43" t="s">
        <v>285</v>
      </c>
      <c r="C51" s="47">
        <f>OFR!B34</f>
        <v>0</v>
      </c>
      <c r="D51" s="44" t="s">
        <v>16</v>
      </c>
      <c r="E51" s="44" t="str">
        <f>IF(ISNUMBER(C51),"","Value must be numeric")</f>
        <v/>
      </c>
      <c r="F51" s="45">
        <f>IF(ISNUMBER(C51),1,0)</f>
        <v>1</v>
      </c>
    </row>
    <row r="52" spans="1:6" ht="14.4" x14ac:dyDescent="0.3">
      <c r="A52" s="42" t="s">
        <v>187</v>
      </c>
      <c r="B52" s="43" t="s">
        <v>203</v>
      </c>
      <c r="C52" s="47">
        <f>OFR!B35</f>
        <v>0</v>
      </c>
      <c r="D52" s="44" t="s">
        <v>16</v>
      </c>
      <c r="E52" s="44" t="str">
        <f>IF(OFR!B35&lt;0,"Value must not be negative","")</f>
        <v/>
      </c>
      <c r="F52" s="45">
        <f>IF(OFR!B35&lt;0,0,1)</f>
        <v>1</v>
      </c>
    </row>
    <row r="53" spans="1:6" ht="14.4" x14ac:dyDescent="0.3">
      <c r="A53" s="42" t="s">
        <v>187</v>
      </c>
      <c r="B53" s="43" t="s">
        <v>203</v>
      </c>
      <c r="C53" s="47">
        <f>OFR!B35</f>
        <v>0</v>
      </c>
      <c r="D53" s="44" t="s">
        <v>16</v>
      </c>
      <c r="E53" s="44" t="str">
        <f>IF(ISNUMBER(C53),"","Value must be numeric")</f>
        <v/>
      </c>
      <c r="F53" s="45">
        <f>IF(ISNUMBER(C53),1,0)</f>
        <v>1</v>
      </c>
    </row>
    <row r="54" spans="1:6" ht="14.4" x14ac:dyDescent="0.3">
      <c r="A54" s="42" t="s">
        <v>187</v>
      </c>
      <c r="B54" s="43" t="s">
        <v>217</v>
      </c>
      <c r="C54" s="47">
        <f>OFR!B36</f>
        <v>0</v>
      </c>
      <c r="D54" s="44" t="s">
        <v>16</v>
      </c>
      <c r="E54" s="44" t="str">
        <f>IF(OFR!B36&lt;0,"Value must not be negative","")</f>
        <v/>
      </c>
      <c r="F54" s="45">
        <f>IF(OFR!B36&lt;0,0,1)</f>
        <v>1</v>
      </c>
    </row>
    <row r="55" spans="1:6" ht="14.4" x14ac:dyDescent="0.3">
      <c r="A55" s="42" t="s">
        <v>187</v>
      </c>
      <c r="B55" s="43" t="s">
        <v>217</v>
      </c>
      <c r="C55" s="47">
        <f>OFR!B36</f>
        <v>0</v>
      </c>
      <c r="D55" s="44" t="s">
        <v>16</v>
      </c>
      <c r="E55" s="44" t="str">
        <f>IF(ISNUMBER(C55),"","Value must be numeric")</f>
        <v/>
      </c>
      <c r="F55" s="45">
        <f>IF(ISNUMBER(C55),1,0)</f>
        <v>1</v>
      </c>
    </row>
    <row r="56" spans="1:6" ht="14.4" x14ac:dyDescent="0.3">
      <c r="A56" s="42" t="s">
        <v>187</v>
      </c>
      <c r="B56" s="43" t="s">
        <v>218</v>
      </c>
      <c r="C56" s="47">
        <f>OFR!B37</f>
        <v>0</v>
      </c>
      <c r="D56" s="44" t="s">
        <v>16</v>
      </c>
      <c r="E56" s="44" t="str">
        <f>IF(OFR!B37&lt;0,"Value must not be negative","")</f>
        <v/>
      </c>
      <c r="F56" s="45">
        <f>IF(OFR!B37&lt;0,0,1)</f>
        <v>1</v>
      </c>
    </row>
    <row r="57" spans="1:6" ht="14.4" x14ac:dyDescent="0.3">
      <c r="A57" s="42" t="s">
        <v>187</v>
      </c>
      <c r="B57" s="43" t="s">
        <v>218</v>
      </c>
      <c r="C57" s="47">
        <f>OFR!B37</f>
        <v>0</v>
      </c>
      <c r="D57" s="44" t="s">
        <v>16</v>
      </c>
      <c r="E57" s="44" t="str">
        <f>IF(ISNUMBER(C57),"","Value must be numeric")</f>
        <v/>
      </c>
      <c r="F57" s="45">
        <f>IF(ISNUMBER(C57),1,0)</f>
        <v>1</v>
      </c>
    </row>
    <row r="58" spans="1:6" ht="14.4" x14ac:dyDescent="0.3">
      <c r="A58" s="42" t="s">
        <v>187</v>
      </c>
      <c r="B58" s="43" t="s">
        <v>219</v>
      </c>
      <c r="C58" s="47">
        <f>OFR!B38</f>
        <v>0</v>
      </c>
      <c r="D58" s="44" t="s">
        <v>16</v>
      </c>
      <c r="E58" s="44" t="str">
        <f>IF(OFR!B38&lt;0,"Value must not be negative","")</f>
        <v/>
      </c>
      <c r="F58" s="45">
        <f>IF(OFR!B38&lt;0,0,1)</f>
        <v>1</v>
      </c>
    </row>
    <row r="59" spans="1:6" ht="14.4" x14ac:dyDescent="0.3">
      <c r="A59" s="42" t="s">
        <v>187</v>
      </c>
      <c r="B59" s="43" t="s">
        <v>219</v>
      </c>
      <c r="C59" s="47">
        <f>OFR!B38</f>
        <v>0</v>
      </c>
      <c r="D59" s="44" t="s">
        <v>16</v>
      </c>
      <c r="E59" s="44" t="str">
        <f>IF(ISNUMBER(C59),"","Value must be numeric")</f>
        <v/>
      </c>
      <c r="F59" s="45">
        <f>IF(ISNUMBER(C59),1,0)</f>
        <v>1</v>
      </c>
    </row>
    <row r="60" spans="1:6" ht="14.4" x14ac:dyDescent="0.3">
      <c r="A60" s="42" t="s">
        <v>187</v>
      </c>
      <c r="B60" s="43" t="s">
        <v>220</v>
      </c>
      <c r="C60" s="47">
        <f>OFR!B39</f>
        <v>0</v>
      </c>
      <c r="D60" s="44" t="s">
        <v>16</v>
      </c>
      <c r="E60" s="44" t="str">
        <f>IF(OFR!B39&lt;0,"Value must not be negative","")</f>
        <v/>
      </c>
      <c r="F60" s="45">
        <f>IF(OFR!B39&lt;0,0,1)</f>
        <v>1</v>
      </c>
    </row>
    <row r="61" spans="1:6" ht="14.4" x14ac:dyDescent="0.3">
      <c r="A61" s="42" t="s">
        <v>187</v>
      </c>
      <c r="B61" s="43" t="s">
        <v>220</v>
      </c>
      <c r="C61" s="47">
        <f>OFR!B39</f>
        <v>0</v>
      </c>
      <c r="D61" s="44" t="s">
        <v>16</v>
      </c>
      <c r="E61" s="44" t="str">
        <f>IF(ISNUMBER(C61),"","Value must be numeric")</f>
        <v/>
      </c>
      <c r="F61" s="45">
        <f>IF(ISNUMBER(C61),1,0)</f>
        <v>1</v>
      </c>
    </row>
    <row r="62" spans="1:6" ht="14.4" x14ac:dyDescent="0.3">
      <c r="A62" s="42" t="s">
        <v>187</v>
      </c>
      <c r="B62" s="43" t="s">
        <v>286</v>
      </c>
      <c r="C62" s="47">
        <f>OFR!B40</f>
        <v>0</v>
      </c>
      <c r="D62" s="44" t="s">
        <v>16</v>
      </c>
      <c r="E62" s="44" t="str">
        <f>IF(OFR!B40&lt;0,"Value must not be negative","")</f>
        <v/>
      </c>
      <c r="F62" s="45">
        <f>IF(OFR!B40&lt;0,0,1)</f>
        <v>1</v>
      </c>
    </row>
    <row r="63" spans="1:6" ht="14.4" x14ac:dyDescent="0.3">
      <c r="A63" s="42" t="s">
        <v>187</v>
      </c>
      <c r="B63" s="43" t="s">
        <v>286</v>
      </c>
      <c r="C63" s="47">
        <f>OFR!B40</f>
        <v>0</v>
      </c>
      <c r="D63" s="44" t="s">
        <v>16</v>
      </c>
      <c r="E63" s="44" t="str">
        <f>IF(ISNUMBER(C63),"","Value must be numeric")</f>
        <v/>
      </c>
      <c r="F63" s="45">
        <f>IF(ISNUMBER(C63),1,0)</f>
        <v>1</v>
      </c>
    </row>
    <row r="64" spans="1:6" ht="14.4" x14ac:dyDescent="0.3">
      <c r="A64" s="42" t="s">
        <v>187</v>
      </c>
      <c r="B64" s="43" t="s">
        <v>287</v>
      </c>
      <c r="C64" s="47">
        <f>OFR!B41</f>
        <v>0</v>
      </c>
      <c r="D64" s="44" t="s">
        <v>16</v>
      </c>
      <c r="E64" s="44" t="str">
        <f>IF(OFR!B41&lt;0,"Value must not be negative","")</f>
        <v/>
      </c>
      <c r="F64" s="45">
        <f>IF(OFR!B41&lt;0,0,1)</f>
        <v>1</v>
      </c>
    </row>
    <row r="65" spans="1:6" ht="14.4" x14ac:dyDescent="0.3">
      <c r="A65" s="42" t="s">
        <v>187</v>
      </c>
      <c r="B65" s="43" t="s">
        <v>287</v>
      </c>
      <c r="C65" s="47">
        <f>OFR!B41</f>
        <v>0</v>
      </c>
      <c r="D65" s="44" t="s">
        <v>16</v>
      </c>
      <c r="E65" s="44" t="str">
        <f>IF(ISNUMBER(C65),"","Value must be numeric")</f>
        <v/>
      </c>
      <c r="F65" s="45">
        <f>IF(ISNUMBER(C65),1,0)</f>
        <v>1</v>
      </c>
    </row>
    <row r="66" spans="1:6" ht="14.4" x14ac:dyDescent="0.3">
      <c r="A66" s="42" t="s">
        <v>187</v>
      </c>
      <c r="B66" s="43" t="s">
        <v>223</v>
      </c>
      <c r="C66" s="47">
        <f>OFR!B42</f>
        <v>0</v>
      </c>
      <c r="D66" s="44" t="s">
        <v>16</v>
      </c>
      <c r="E66" s="44" t="str">
        <f>IF(ISBLANK(OFR!B42),"Value is mandatory","")</f>
        <v>Value is mandatory</v>
      </c>
      <c r="F66" s="45">
        <f>IF(ISBLANK(OFR!B42),0,1)</f>
        <v>0</v>
      </c>
    </row>
    <row r="67" spans="1:6" ht="14.4" x14ac:dyDescent="0.3">
      <c r="A67" s="42" t="s">
        <v>187</v>
      </c>
      <c r="B67" s="43" t="s">
        <v>223</v>
      </c>
      <c r="C67" s="47">
        <f>OFR!B42</f>
        <v>0</v>
      </c>
      <c r="D67" s="44" t="s">
        <v>16</v>
      </c>
      <c r="E67" s="44" t="str">
        <f>IF(ISNUMBER(C67),"","Value must be numeric")</f>
        <v/>
      </c>
      <c r="F67" s="45">
        <f>IF(ISNUMBER(C67),1,0)</f>
        <v>1</v>
      </c>
    </row>
    <row r="68" spans="1:6" ht="14.4" x14ac:dyDescent="0.3">
      <c r="A68" s="42" t="s">
        <v>187</v>
      </c>
      <c r="B68" s="43" t="s">
        <v>288</v>
      </c>
      <c r="C68" s="47">
        <f>OFR!B43</f>
        <v>0</v>
      </c>
      <c r="D68" s="44" t="s">
        <v>16</v>
      </c>
      <c r="E68" s="44" t="str">
        <f>IF(OFR!B43&lt;0,"Value must not be negative","")</f>
        <v/>
      </c>
      <c r="F68" s="45">
        <f>IF(OFR!B43&lt;0,0,1)</f>
        <v>1</v>
      </c>
    </row>
    <row r="69" spans="1:6" ht="14.4" x14ac:dyDescent="0.3">
      <c r="A69" s="42" t="s">
        <v>187</v>
      </c>
      <c r="B69" s="43" t="s">
        <v>288</v>
      </c>
      <c r="C69" s="47">
        <f>OFR!B43</f>
        <v>0</v>
      </c>
      <c r="D69" s="44" t="s">
        <v>16</v>
      </c>
      <c r="E69" s="44" t="str">
        <f>IF(ISNUMBER(C69),"","Value must be numeric")</f>
        <v/>
      </c>
      <c r="F69" s="45">
        <f>IF(ISNUMBER(C69),1,0)</f>
        <v>1</v>
      </c>
    </row>
    <row r="70" spans="1:6" ht="14.4" x14ac:dyDescent="0.3">
      <c r="A70" s="42" t="s">
        <v>187</v>
      </c>
      <c r="B70" s="43" t="s">
        <v>289</v>
      </c>
      <c r="C70" s="47">
        <f>OFR!B44</f>
        <v>0</v>
      </c>
      <c r="D70" s="44" t="s">
        <v>16</v>
      </c>
      <c r="E70" s="44" t="str">
        <f>IF(OFR!B44&lt;0,"Value must not be negative","")</f>
        <v/>
      </c>
      <c r="F70" s="45">
        <f>IF(OFR!B44&lt;0,0,1)</f>
        <v>1</v>
      </c>
    </row>
    <row r="71" spans="1:6" ht="14.4" x14ac:dyDescent="0.3">
      <c r="A71" s="42" t="s">
        <v>187</v>
      </c>
      <c r="B71" s="43" t="s">
        <v>289</v>
      </c>
      <c r="C71" s="47">
        <f>OFR!B44</f>
        <v>0</v>
      </c>
      <c r="D71" s="44" t="s">
        <v>16</v>
      </c>
      <c r="E71" s="44" t="str">
        <f>IF(ISNUMBER(C71),"","Value must be numeric")</f>
        <v/>
      </c>
      <c r="F71" s="45">
        <f>IF(ISNUMBER(C71),1,0)</f>
        <v>1</v>
      </c>
    </row>
    <row r="72" spans="1:6" ht="14.4" x14ac:dyDescent="0.3">
      <c r="A72" s="42" t="s">
        <v>187</v>
      </c>
      <c r="B72" s="43" t="s">
        <v>226</v>
      </c>
      <c r="C72" s="47">
        <f>OFR!B46</f>
        <v>0</v>
      </c>
      <c r="D72" s="44" t="s">
        <v>16</v>
      </c>
      <c r="E72" s="44" t="str">
        <f>IF(OFR!B46&lt;0,"Value must not be negative","")</f>
        <v/>
      </c>
      <c r="F72" s="45">
        <f>IF(OFR!B46&lt;0,0,1)</f>
        <v>1</v>
      </c>
    </row>
    <row r="73" spans="1:6" ht="14.4" x14ac:dyDescent="0.3">
      <c r="A73" s="42" t="s">
        <v>187</v>
      </c>
      <c r="B73" s="43" t="s">
        <v>226</v>
      </c>
      <c r="C73" s="47">
        <f>OFR!B46</f>
        <v>0</v>
      </c>
      <c r="D73" s="44" t="s">
        <v>16</v>
      </c>
      <c r="E73" s="44" t="str">
        <f>IF(ISNUMBER(C73),"","Value must be numeric")</f>
        <v/>
      </c>
      <c r="F73" s="45">
        <f>IF(ISNUMBER(C73),1,0)</f>
        <v>1</v>
      </c>
    </row>
    <row r="74" spans="1:6" ht="14.4" x14ac:dyDescent="0.3">
      <c r="A74" s="42" t="s">
        <v>187</v>
      </c>
      <c r="B74" s="43" t="s">
        <v>227</v>
      </c>
      <c r="C74" s="47">
        <f>OFR!B47</f>
        <v>0</v>
      </c>
      <c r="D74" s="44" t="s">
        <v>16</v>
      </c>
      <c r="E74" s="44" t="str">
        <f>IF(OFR!B47&lt;0,"Value must not be negative","")</f>
        <v/>
      </c>
      <c r="F74" s="45">
        <f>IF(OFR!B47&lt;0,0,1)</f>
        <v>1</v>
      </c>
    </row>
    <row r="75" spans="1:6" ht="14.4" x14ac:dyDescent="0.3">
      <c r="A75" s="42" t="s">
        <v>187</v>
      </c>
      <c r="B75" s="43" t="s">
        <v>227</v>
      </c>
      <c r="C75" s="47">
        <f>OFR!B47</f>
        <v>0</v>
      </c>
      <c r="D75" s="44" t="s">
        <v>16</v>
      </c>
      <c r="E75" s="44" t="str">
        <f>IF(ISNUMBER(C75),"","Value must be numeric")</f>
        <v/>
      </c>
      <c r="F75" s="45">
        <f>IF(ISNUMBER(C75),1,0)</f>
        <v>1</v>
      </c>
    </row>
    <row r="76" spans="1:6" ht="14.4" x14ac:dyDescent="0.3">
      <c r="A76" s="42" t="s">
        <v>187</v>
      </c>
      <c r="B76" s="43" t="s">
        <v>228</v>
      </c>
      <c r="C76" s="47">
        <f>OFR!B48</f>
        <v>0</v>
      </c>
      <c r="D76" s="44" t="s">
        <v>16</v>
      </c>
      <c r="E76" s="44" t="str">
        <f>IF(OFR!B48&lt;0,"Value must not be negative","")</f>
        <v/>
      </c>
      <c r="F76" s="45">
        <f>IF(OFR!B48&lt;0,0,1)</f>
        <v>1</v>
      </c>
    </row>
    <row r="77" spans="1:6" ht="14.4" x14ac:dyDescent="0.3">
      <c r="A77" s="42" t="s">
        <v>187</v>
      </c>
      <c r="B77" s="43" t="s">
        <v>228</v>
      </c>
      <c r="C77" s="47">
        <f>OFR!B48</f>
        <v>0</v>
      </c>
      <c r="D77" s="44" t="s">
        <v>16</v>
      </c>
      <c r="E77" s="44" t="str">
        <f>IF(ISNUMBER(C77),"","Value must be numeric")</f>
        <v/>
      </c>
      <c r="F77" s="45">
        <f>IF(ISNUMBER(C77),1,0)</f>
        <v>1</v>
      </c>
    </row>
    <row r="78" spans="1:6" ht="14.4" x14ac:dyDescent="0.3">
      <c r="A78" s="42" t="s">
        <v>187</v>
      </c>
      <c r="B78" s="43" t="s">
        <v>229</v>
      </c>
      <c r="C78" s="47">
        <f>OFR!B49</f>
        <v>0</v>
      </c>
      <c r="D78" s="44" t="s">
        <v>16</v>
      </c>
      <c r="E78" s="44" t="str">
        <f>IF(OFR!B49&lt;0,"Value must not be negative","")</f>
        <v/>
      </c>
      <c r="F78" s="45">
        <f>IF(OFR!B49&lt;0,0,1)</f>
        <v>1</v>
      </c>
    </row>
    <row r="79" spans="1:6" ht="14.4" x14ac:dyDescent="0.3">
      <c r="A79" s="42" t="s">
        <v>187</v>
      </c>
      <c r="B79" s="43" t="s">
        <v>229</v>
      </c>
      <c r="C79" s="47">
        <f>OFR!B49</f>
        <v>0</v>
      </c>
      <c r="D79" s="44" t="s">
        <v>16</v>
      </c>
      <c r="E79" s="44" t="str">
        <f>IF(ISNUMBER(C79),"","Value must be numeric")</f>
        <v/>
      </c>
      <c r="F79" s="45">
        <f>IF(ISNUMBER(C79),1,0)</f>
        <v>1</v>
      </c>
    </row>
    <row r="80" spans="1:6" ht="14.4" x14ac:dyDescent="0.3">
      <c r="A80" s="42" t="s">
        <v>187</v>
      </c>
      <c r="B80" s="43" t="s">
        <v>230</v>
      </c>
      <c r="C80" s="47">
        <f>OFR!B50</f>
        <v>0</v>
      </c>
      <c r="D80" s="44" t="s">
        <v>16</v>
      </c>
      <c r="E80" s="44" t="str">
        <f>IF(ISBLANK(OFR!B50),"Value is mandatory","")</f>
        <v>Value is mandatory</v>
      </c>
      <c r="F80" s="45">
        <f>IF(ISBLANK(OFR!B50),0,1)</f>
        <v>0</v>
      </c>
    </row>
    <row r="81" spans="1:6" ht="14.4" x14ac:dyDescent="0.3">
      <c r="A81" s="42" t="s">
        <v>187</v>
      </c>
      <c r="B81" s="43" t="s">
        <v>230</v>
      </c>
      <c r="C81" s="47">
        <f>OFR!B50</f>
        <v>0</v>
      </c>
      <c r="D81" s="44" t="s">
        <v>16</v>
      </c>
      <c r="E81" s="44" t="str">
        <f>IF(ISNUMBER(C81),"","Value must be numeric")</f>
        <v/>
      </c>
      <c r="F81" s="45">
        <f>IF(ISNUMBER(C81),1,0)</f>
        <v>1</v>
      </c>
    </row>
    <row r="82" spans="1:6" ht="14.4" x14ac:dyDescent="0.3">
      <c r="A82" s="42" t="s">
        <v>187</v>
      </c>
      <c r="B82" s="43" t="s">
        <v>290</v>
      </c>
      <c r="C82" s="47">
        <f>OFR!B51</f>
        <v>0</v>
      </c>
      <c r="D82" s="44" t="s">
        <v>16</v>
      </c>
      <c r="E82" s="44" t="str">
        <f>IF(OFR!B51&lt;0,"Value must not be negative","")</f>
        <v/>
      </c>
      <c r="F82" s="45">
        <f>IF(OFR!B51&lt;0,0,1)</f>
        <v>1</v>
      </c>
    </row>
    <row r="83" spans="1:6" ht="14.4" x14ac:dyDescent="0.3">
      <c r="A83" s="42" t="s">
        <v>187</v>
      </c>
      <c r="B83" s="43" t="s">
        <v>290</v>
      </c>
      <c r="C83" s="47">
        <f>OFR!B51</f>
        <v>0</v>
      </c>
      <c r="D83" s="44" t="s">
        <v>16</v>
      </c>
      <c r="E83" s="44" t="str">
        <f>IF(ISNUMBER(C83),"","Value must be numeric")</f>
        <v/>
      </c>
      <c r="F83" s="45">
        <f>IF(ISNUMBER(C83),1,0)</f>
        <v>1</v>
      </c>
    </row>
    <row r="84" spans="1:6" ht="14.4" x14ac:dyDescent="0.3">
      <c r="A84" s="42" t="s">
        <v>187</v>
      </c>
      <c r="B84" s="43" t="s">
        <v>268</v>
      </c>
      <c r="C84" s="47">
        <f>OFR!B52</f>
        <v>0</v>
      </c>
      <c r="D84" s="44" t="s">
        <v>16</v>
      </c>
      <c r="E84" s="44" t="str">
        <f>IF(ISBLANK(OFR!B52),"Value is mandatory","")</f>
        <v>Value is mandatory</v>
      </c>
      <c r="F84" s="45">
        <f>IF(ISBLANK(OFR!B52),0,1)</f>
        <v>0</v>
      </c>
    </row>
    <row r="85" spans="1:6" ht="14.4" x14ac:dyDescent="0.3">
      <c r="A85" s="42" t="s">
        <v>187</v>
      </c>
      <c r="B85" s="43" t="s">
        <v>268</v>
      </c>
      <c r="C85" s="47">
        <f>OFR!B52</f>
        <v>0</v>
      </c>
      <c r="D85" s="44" t="s">
        <v>16</v>
      </c>
      <c r="E85" s="44" t="str">
        <f>IF(ISNUMBER(C85),"","Value must be numeric")</f>
        <v/>
      </c>
      <c r="F85" s="45">
        <f>IF(ISNUMBER(C85),1,0)</f>
        <v>1</v>
      </c>
    </row>
    <row r="86" spans="1:6" ht="14.4" x14ac:dyDescent="0.3">
      <c r="A86" s="42" t="s">
        <v>187</v>
      </c>
      <c r="B86" s="43" t="s">
        <v>291</v>
      </c>
      <c r="C86" s="47">
        <f>OFR!B53</f>
        <v>0</v>
      </c>
      <c r="D86" s="44" t="s">
        <v>16</v>
      </c>
      <c r="E86" s="44" t="str">
        <f>IF(OFR!B53&lt;0,"Value must not be negative","")</f>
        <v/>
      </c>
      <c r="F86" s="45">
        <f>IF(OFR!B53&lt;0,0,1)</f>
        <v>1</v>
      </c>
    </row>
    <row r="87" spans="1:6" ht="14.4" x14ac:dyDescent="0.3">
      <c r="A87" s="42" t="s">
        <v>187</v>
      </c>
      <c r="B87" s="43" t="s">
        <v>291</v>
      </c>
      <c r="C87" s="47">
        <f>OFR!B53</f>
        <v>0</v>
      </c>
      <c r="D87" s="44" t="s">
        <v>16</v>
      </c>
      <c r="E87" s="44" t="str">
        <f>IF(ISNUMBER(C87),"","Value must be numeric")</f>
        <v/>
      </c>
      <c r="F87" s="45">
        <f>IF(ISNUMBER(C87),1,0)</f>
        <v>1</v>
      </c>
    </row>
    <row r="88" spans="1:6" ht="14.4" x14ac:dyDescent="0.3">
      <c r="A88" s="42" t="s">
        <v>187</v>
      </c>
      <c r="B88" s="43" t="s">
        <v>292</v>
      </c>
      <c r="C88" s="47">
        <f>OFR!B54</f>
        <v>0</v>
      </c>
      <c r="D88" s="44" t="s">
        <v>16</v>
      </c>
      <c r="E88" s="44" t="str">
        <f>IF(OFR!B54&lt;0,"Value must not be negative","")</f>
        <v/>
      </c>
      <c r="F88" s="45">
        <f>IF(OFR!B54&lt;0,0,1)</f>
        <v>1</v>
      </c>
    </row>
    <row r="89" spans="1:6" ht="14.4" x14ac:dyDescent="0.3">
      <c r="A89" s="42" t="s">
        <v>187</v>
      </c>
      <c r="B89" s="43" t="s">
        <v>292</v>
      </c>
      <c r="C89" s="47">
        <f>OFR!B54</f>
        <v>0</v>
      </c>
      <c r="D89" s="44" t="s">
        <v>16</v>
      </c>
      <c r="E89" s="44" t="str">
        <f>IF(ISNUMBER(C89),"","Value must be numeric")</f>
        <v/>
      </c>
      <c r="F89" s="45">
        <f>IF(ISNUMBER(C89),1,0)</f>
        <v>1</v>
      </c>
    </row>
    <row r="90" spans="1:6" ht="14.4" x14ac:dyDescent="0.3">
      <c r="A90" s="42" t="s">
        <v>187</v>
      </c>
      <c r="B90" s="43" t="s">
        <v>293</v>
      </c>
      <c r="C90" s="47">
        <f>OFR!B55</f>
        <v>0</v>
      </c>
      <c r="D90" s="44" t="s">
        <v>16</v>
      </c>
      <c r="E90" s="44" t="str">
        <f>IF(OFR!B55&lt;0,"Value must not be negative","")</f>
        <v/>
      </c>
      <c r="F90" s="45">
        <f>IF(OFR!B55&lt;0,0,1)</f>
        <v>1</v>
      </c>
    </row>
    <row r="91" spans="1:6" ht="14.4" x14ac:dyDescent="0.3">
      <c r="A91" s="42" t="s">
        <v>187</v>
      </c>
      <c r="B91" s="43" t="s">
        <v>293</v>
      </c>
      <c r="C91" s="47">
        <f>OFR!B55</f>
        <v>0</v>
      </c>
      <c r="D91" s="44" t="s">
        <v>16</v>
      </c>
      <c r="E91" s="44" t="str">
        <f>IF(ISNUMBER(C91),"","Value must be numeric")</f>
        <v/>
      </c>
      <c r="F91" s="45">
        <f>IF(ISNUMBER(C91),1,0)</f>
        <v>1</v>
      </c>
    </row>
    <row r="92" spans="1:6" ht="14.4" x14ac:dyDescent="0.3">
      <c r="A92" s="42" t="s">
        <v>187</v>
      </c>
      <c r="B92" s="43" t="s">
        <v>236</v>
      </c>
      <c r="C92" s="47">
        <f>OFR!B57</f>
        <v>0</v>
      </c>
      <c r="D92" s="44" t="s">
        <v>16</v>
      </c>
      <c r="E92" s="44" t="str">
        <f>IF(OFR!B57&lt;0,"Value must not be negative","")</f>
        <v/>
      </c>
      <c r="F92" s="45">
        <f>IF(OFR!B57&lt;0,0,1)</f>
        <v>1</v>
      </c>
    </row>
    <row r="93" spans="1:6" ht="14.4" x14ac:dyDescent="0.3">
      <c r="A93" s="42" t="s">
        <v>187</v>
      </c>
      <c r="B93" s="43" t="s">
        <v>236</v>
      </c>
      <c r="C93" s="47">
        <f>OFR!B57</f>
        <v>0</v>
      </c>
      <c r="D93" s="44" t="s">
        <v>16</v>
      </c>
      <c r="E93" s="44" t="str">
        <f>IF(ISNUMBER(C93),"","Value must be numeric")</f>
        <v/>
      </c>
      <c r="F93" s="45">
        <f>IF(ISNUMBER(C93),1,0)</f>
        <v>1</v>
      </c>
    </row>
    <row r="94" spans="1:6" ht="14.4" x14ac:dyDescent="0.3">
      <c r="A94" s="42" t="s">
        <v>187</v>
      </c>
      <c r="B94" s="43" t="s">
        <v>237</v>
      </c>
      <c r="C94" s="47">
        <f>OFR!B58</f>
        <v>0</v>
      </c>
      <c r="D94" s="44" t="s">
        <v>16</v>
      </c>
      <c r="E94" s="44" t="str">
        <f>IF(OFR!B58&lt;0,"Value must not be negative","")</f>
        <v/>
      </c>
      <c r="F94" s="45">
        <f>IF(OFR!B58&lt;0,0,1)</f>
        <v>1</v>
      </c>
    </row>
    <row r="95" spans="1:6" ht="14.4" x14ac:dyDescent="0.3">
      <c r="A95" s="42" t="s">
        <v>187</v>
      </c>
      <c r="B95" s="43" t="s">
        <v>237</v>
      </c>
      <c r="C95" s="47">
        <f>OFR!B58</f>
        <v>0</v>
      </c>
      <c r="D95" s="44" t="s">
        <v>16</v>
      </c>
      <c r="E95" s="44" t="str">
        <f>IF(ISNUMBER(C95),"","Value must be numeric")</f>
        <v/>
      </c>
      <c r="F95" s="45">
        <f>IF(ISNUMBER(C95),1,0)</f>
        <v>1</v>
      </c>
    </row>
    <row r="96" spans="1:6" ht="14.4" x14ac:dyDescent="0.3">
      <c r="A96" s="42" t="s">
        <v>187</v>
      </c>
      <c r="B96" s="43" t="s">
        <v>238</v>
      </c>
      <c r="C96" s="47">
        <f>OFR!B59</f>
        <v>0</v>
      </c>
      <c r="D96" s="44" t="s">
        <v>16</v>
      </c>
      <c r="E96" s="44" t="str">
        <f>IF(OFR!B59&lt;0,"Value must not be negative","")</f>
        <v/>
      </c>
      <c r="F96" s="45">
        <f>IF(OFR!B59&lt;0,0,1)</f>
        <v>1</v>
      </c>
    </row>
    <row r="97" spans="1:7" ht="14.4" x14ac:dyDescent="0.3">
      <c r="A97" s="42" t="s">
        <v>187</v>
      </c>
      <c r="B97" s="43" t="s">
        <v>238</v>
      </c>
      <c r="C97" s="47">
        <f>OFR!B59</f>
        <v>0</v>
      </c>
      <c r="D97" s="44" t="s">
        <v>16</v>
      </c>
      <c r="E97" s="44" t="str">
        <f>IF(ISNUMBER(C97),"","Value must be numeric")</f>
        <v/>
      </c>
      <c r="F97" s="45">
        <f>IF(ISNUMBER(C97),1,0)</f>
        <v>1</v>
      </c>
    </row>
    <row r="98" spans="1:7" ht="14.4" x14ac:dyDescent="0.3">
      <c r="A98" s="42" t="s">
        <v>187</v>
      </c>
      <c r="B98" s="43" t="s">
        <v>294</v>
      </c>
      <c r="C98" s="47">
        <f>OFR!B60</f>
        <v>0</v>
      </c>
      <c r="D98" s="44" t="s">
        <v>16</v>
      </c>
      <c r="E98" s="44" t="str">
        <f>IF(OFR!B60&lt;0,"Value must not be negative","")</f>
        <v/>
      </c>
      <c r="F98" s="45">
        <f>IF(OFR!B60&lt;0,0,1)</f>
        <v>1</v>
      </c>
    </row>
    <row r="99" spans="1:7" ht="14.4" x14ac:dyDescent="0.3">
      <c r="A99" s="42" t="s">
        <v>187</v>
      </c>
      <c r="B99" s="43" t="s">
        <v>294</v>
      </c>
      <c r="C99" s="47">
        <f>OFR!B60</f>
        <v>0</v>
      </c>
      <c r="D99" s="44" t="s">
        <v>16</v>
      </c>
      <c r="E99" s="44" t="str">
        <f>IF(ISNUMBER(C99),"","Value must be numeric")</f>
        <v/>
      </c>
      <c r="F99" s="45">
        <f>IF(ISNUMBER(C99),1,0)</f>
        <v>1</v>
      </c>
    </row>
    <row r="100" spans="1:7" ht="14.4" x14ac:dyDescent="0.3">
      <c r="A100" s="42" t="s">
        <v>187</v>
      </c>
      <c r="B100" s="43" t="s">
        <v>269</v>
      </c>
      <c r="C100" s="47">
        <f>OFR!B61</f>
        <v>0</v>
      </c>
      <c r="D100" s="44" t="s">
        <v>16</v>
      </c>
      <c r="E100" s="44" t="str">
        <f>IF(ISBLANK(OFR!B61),"Value is mandatory","")</f>
        <v>Value is mandatory</v>
      </c>
      <c r="F100" s="45">
        <f>IF(ISBLANK(OFR!B61),0,1)</f>
        <v>0</v>
      </c>
    </row>
    <row r="101" spans="1:7" ht="14.4" x14ac:dyDescent="0.3">
      <c r="A101" s="42" t="s">
        <v>187</v>
      </c>
      <c r="B101" s="43" t="s">
        <v>269</v>
      </c>
      <c r="C101" s="47">
        <f>OFR!B61</f>
        <v>0</v>
      </c>
      <c r="D101" s="44" t="s">
        <v>16</v>
      </c>
      <c r="E101" s="44" t="str">
        <f>IF(ISNUMBER(C101),"","Value must be numeric")</f>
        <v/>
      </c>
      <c r="F101" s="45">
        <f>IF(ISNUMBER(C101),1,0)</f>
        <v>1</v>
      </c>
    </row>
    <row r="102" spans="1:7" ht="14.4" x14ac:dyDescent="0.3">
      <c r="A102" s="42" t="s">
        <v>187</v>
      </c>
      <c r="B102" s="43" t="s">
        <v>295</v>
      </c>
      <c r="C102" s="47">
        <f>OFR!B63</f>
        <v>0</v>
      </c>
      <c r="D102" s="44" t="s">
        <v>16</v>
      </c>
      <c r="E102" s="44" t="str">
        <f>IF(ISNUMBER(C102),"","Value must be numeric")</f>
        <v/>
      </c>
      <c r="F102" s="45">
        <f>IF(ISNUMBER(C102),1,0)</f>
        <v>1</v>
      </c>
    </row>
    <row r="103" spans="1:7" ht="14.4" x14ac:dyDescent="0.3">
      <c r="A103" s="42" t="s">
        <v>187</v>
      </c>
      <c r="B103" s="43" t="s">
        <v>296</v>
      </c>
      <c r="C103" s="47">
        <f>OFR!B64</f>
        <v>0</v>
      </c>
      <c r="D103" s="44" t="s">
        <v>16</v>
      </c>
      <c r="E103" s="44" t="str">
        <f>IF(ISNUMBER(C103),"","Value must be numeric")</f>
        <v/>
      </c>
      <c r="F103" s="45">
        <f>IF(ISNUMBER(C103),1,0)</f>
        <v>1</v>
      </c>
    </row>
    <row r="104" spans="1:7" ht="14.4" x14ac:dyDescent="0.3">
      <c r="A104" s="42" t="s">
        <v>187</v>
      </c>
      <c r="B104" s="43" t="s">
        <v>244</v>
      </c>
      <c r="C104" s="47">
        <f>OFR!B65</f>
        <v>0</v>
      </c>
      <c r="D104" s="44" t="s">
        <v>16</v>
      </c>
      <c r="E104" s="44" t="str">
        <f>IF(ISBLANK(OFR!B65),"Value is mandatory","")</f>
        <v>Value is mandatory</v>
      </c>
      <c r="F104" s="45">
        <f>IF(ISBLANK(OFR!B65),0,1)</f>
        <v>0</v>
      </c>
    </row>
    <row r="105" spans="1:7" ht="14.4" x14ac:dyDescent="0.3">
      <c r="A105" s="42" t="s">
        <v>187</v>
      </c>
      <c r="B105" s="43" t="s">
        <v>244</v>
      </c>
      <c r="C105" s="47">
        <f>OFR!B65</f>
        <v>0</v>
      </c>
      <c r="D105" s="44" t="s">
        <v>16</v>
      </c>
      <c r="E105" s="44" t="str">
        <f>IF(ISNUMBER(C105),"","Value must be numeric")</f>
        <v/>
      </c>
      <c r="F105" s="45">
        <f>IF(ISNUMBER(C105),1,0)</f>
        <v>1</v>
      </c>
    </row>
    <row r="106" spans="1:7" ht="14.4" x14ac:dyDescent="0.3">
      <c r="A106" s="42" t="s">
        <v>187</v>
      </c>
      <c r="B106" s="43" t="s">
        <v>245</v>
      </c>
      <c r="C106" s="47">
        <f>OFR!B67</f>
        <v>0</v>
      </c>
      <c r="D106" s="44" t="s">
        <v>16</v>
      </c>
      <c r="E106" s="44" t="str">
        <f>IF(OFR!B67&lt;0,"Value must not be negative","")</f>
        <v/>
      </c>
      <c r="F106" s="45">
        <f>IF(OFR!B67&lt;0,0,1)</f>
        <v>1</v>
      </c>
      <c r="G106" s="77"/>
    </row>
    <row r="107" spans="1:7" ht="14.4" x14ac:dyDescent="0.3">
      <c r="A107" s="42" t="s">
        <v>187</v>
      </c>
      <c r="B107" s="43" t="s">
        <v>245</v>
      </c>
      <c r="C107" s="47">
        <f>OFR!B67</f>
        <v>0</v>
      </c>
      <c r="D107" s="44" t="s">
        <v>16</v>
      </c>
      <c r="E107" s="44" t="str">
        <f>IF(ISNUMBER(C107),"","Value must be numeric")</f>
        <v/>
      </c>
      <c r="F107" s="45">
        <f>IF(ISNUMBER(C107),1,0)</f>
        <v>1</v>
      </c>
    </row>
    <row r="108" spans="1:7" ht="14.4" x14ac:dyDescent="0.3">
      <c r="A108" s="42" t="s">
        <v>187</v>
      </c>
      <c r="B108" s="43" t="s">
        <v>246</v>
      </c>
      <c r="C108" s="47">
        <f>OFR!B68</f>
        <v>0</v>
      </c>
      <c r="D108" s="44" t="s">
        <v>16</v>
      </c>
      <c r="E108" s="44" t="str">
        <f>IF(OFR!B68&lt;0,"Value must not be negative","")</f>
        <v/>
      </c>
      <c r="F108" s="45">
        <f>IF(OFR!B68&lt;0,0,1)</f>
        <v>1</v>
      </c>
    </row>
    <row r="109" spans="1:7" ht="14.4" x14ac:dyDescent="0.3">
      <c r="A109" s="42" t="s">
        <v>187</v>
      </c>
      <c r="B109" s="43" t="s">
        <v>246</v>
      </c>
      <c r="C109" s="47">
        <f>OFR!B68</f>
        <v>0</v>
      </c>
      <c r="D109" s="44" t="s">
        <v>16</v>
      </c>
      <c r="E109" s="44" t="str">
        <f>IF(ISNUMBER(C109),"","Value must be numeric")</f>
        <v/>
      </c>
      <c r="F109" s="45">
        <f>IF(ISNUMBER(C109),1,0)</f>
        <v>1</v>
      </c>
    </row>
    <row r="110" spans="1:7" ht="14.4" x14ac:dyDescent="0.3">
      <c r="A110" s="42" t="s">
        <v>187</v>
      </c>
      <c r="B110" s="43" t="s">
        <v>297</v>
      </c>
      <c r="C110" s="47">
        <f>OFR!B69</f>
        <v>0</v>
      </c>
      <c r="D110" s="44" t="s">
        <v>16</v>
      </c>
      <c r="E110" s="44" t="str">
        <f>IF(OFR!B69&lt;0,"Value must not be negative","")</f>
        <v/>
      </c>
      <c r="F110" s="45">
        <f>IF(OFR!B69&lt;0,0,1)</f>
        <v>1</v>
      </c>
    </row>
    <row r="111" spans="1:7" ht="14.4" x14ac:dyDescent="0.3">
      <c r="A111" s="42" t="s">
        <v>187</v>
      </c>
      <c r="B111" s="43" t="s">
        <v>297</v>
      </c>
      <c r="C111" s="47">
        <f>OFR!B69</f>
        <v>0</v>
      </c>
      <c r="D111" s="44" t="s">
        <v>16</v>
      </c>
      <c r="E111" s="44" t="str">
        <f>IF(ISNUMBER(C111),"","Value must be numeric")</f>
        <v/>
      </c>
      <c r="F111" s="45">
        <f>IF(ISNUMBER(C111),1,0)</f>
        <v>1</v>
      </c>
    </row>
    <row r="112" spans="1:7" ht="14.4" x14ac:dyDescent="0.3">
      <c r="A112" s="42" t="s">
        <v>187</v>
      </c>
      <c r="B112" s="43" t="s">
        <v>248</v>
      </c>
      <c r="C112" s="47">
        <f>OFR!B70</f>
        <v>0</v>
      </c>
      <c r="D112" s="44" t="s">
        <v>16</v>
      </c>
      <c r="E112" s="44" t="str">
        <f>IF(OFR!B70&lt;0,"Value must not be negative","")</f>
        <v/>
      </c>
      <c r="F112" s="45">
        <f>IF(OFR!B70&lt;0,0,1)</f>
        <v>1</v>
      </c>
    </row>
    <row r="113" spans="1:6" ht="14.4" x14ac:dyDescent="0.3">
      <c r="A113" s="42" t="s">
        <v>187</v>
      </c>
      <c r="B113" s="43" t="s">
        <v>248</v>
      </c>
      <c r="C113" s="47">
        <f>OFR!B70</f>
        <v>0</v>
      </c>
      <c r="D113" s="44" t="s">
        <v>16</v>
      </c>
      <c r="E113" s="44" t="str">
        <f>IF(ISNUMBER(C113),"","Value must be numeric")</f>
        <v/>
      </c>
      <c r="F113" s="45">
        <f>IF(ISNUMBER(C113),1,0)</f>
        <v>1</v>
      </c>
    </row>
    <row r="114" spans="1:6" ht="14.4" x14ac:dyDescent="0.3">
      <c r="A114" s="42" t="s">
        <v>187</v>
      </c>
      <c r="B114" s="43" t="s">
        <v>249</v>
      </c>
      <c r="C114" s="47">
        <f>OFR!B71</f>
        <v>0</v>
      </c>
      <c r="D114" s="44" t="s">
        <v>16</v>
      </c>
      <c r="E114" s="44" t="str">
        <f>IF(OFR!B71&lt;0,"Value must not be negative","")</f>
        <v/>
      </c>
      <c r="F114" s="45">
        <f>IF(OFR!B71&lt;0,0,1)</f>
        <v>1</v>
      </c>
    </row>
    <row r="115" spans="1:6" ht="14.4" x14ac:dyDescent="0.3">
      <c r="A115" s="42" t="s">
        <v>187</v>
      </c>
      <c r="B115" s="43" t="s">
        <v>249</v>
      </c>
      <c r="C115" s="47">
        <f>OFR!B71</f>
        <v>0</v>
      </c>
      <c r="D115" s="44" t="s">
        <v>16</v>
      </c>
      <c r="E115" s="44" t="str">
        <f>IF(ISNUMBER(C115),"","Value must be numeric")</f>
        <v/>
      </c>
      <c r="F115" s="45">
        <f>IF(ISNUMBER(C115),1,0)</f>
        <v>1</v>
      </c>
    </row>
    <row r="116" spans="1:6" ht="14.4" x14ac:dyDescent="0.3">
      <c r="A116" s="42" t="s">
        <v>187</v>
      </c>
      <c r="B116" s="43" t="s">
        <v>250</v>
      </c>
      <c r="C116" s="47">
        <f>OFR!B72</f>
        <v>0</v>
      </c>
      <c r="D116" s="44" t="s">
        <v>16</v>
      </c>
      <c r="E116" s="44" t="str">
        <f>IF(OFR!B72&lt;0,"Value must not be negative","")</f>
        <v/>
      </c>
      <c r="F116" s="45">
        <f>IF(OFR!B72&lt;0,0,1)</f>
        <v>1</v>
      </c>
    </row>
    <row r="117" spans="1:6" ht="14.4" x14ac:dyDescent="0.3">
      <c r="A117" s="42" t="s">
        <v>187</v>
      </c>
      <c r="B117" s="43" t="s">
        <v>250</v>
      </c>
      <c r="C117" s="47">
        <f>OFR!B72</f>
        <v>0</v>
      </c>
      <c r="D117" s="44" t="s">
        <v>16</v>
      </c>
      <c r="E117" s="44" t="str">
        <f>IF(ISNUMBER(C117),"","Value must be numeric")</f>
        <v/>
      </c>
      <c r="F117" s="45">
        <f>IF(ISNUMBER(C117),1,0)</f>
        <v>1</v>
      </c>
    </row>
    <row r="118" spans="1:6" ht="14.4" x14ac:dyDescent="0.3">
      <c r="A118" s="42" t="s">
        <v>187</v>
      </c>
      <c r="B118" s="43" t="s">
        <v>298</v>
      </c>
      <c r="C118" s="47">
        <f>OFR!B73</f>
        <v>0</v>
      </c>
      <c r="D118" s="44" t="s">
        <v>16</v>
      </c>
      <c r="E118" s="44" t="str">
        <f>IF(OFR!B73&lt;0,"Value must not be negative","")</f>
        <v/>
      </c>
      <c r="F118" s="45">
        <f>IF(OFR!B73&lt;0,0,1)</f>
        <v>1</v>
      </c>
    </row>
    <row r="119" spans="1:6" ht="14.4" x14ac:dyDescent="0.3">
      <c r="A119" s="42" t="s">
        <v>187</v>
      </c>
      <c r="B119" s="43" t="s">
        <v>298</v>
      </c>
      <c r="C119" s="47">
        <f>OFR!B73</f>
        <v>0</v>
      </c>
      <c r="D119" s="44" t="s">
        <v>16</v>
      </c>
      <c r="E119" s="44" t="str">
        <f>IF(ISNUMBER(C119),"","Value must be numeric")</f>
        <v/>
      </c>
      <c r="F119" s="45">
        <f>IF(ISNUMBER(C119),1,0)</f>
        <v>1</v>
      </c>
    </row>
    <row r="120" spans="1:6" ht="14.4" x14ac:dyDescent="0.3">
      <c r="A120" s="42" t="s">
        <v>187</v>
      </c>
      <c r="B120" s="43" t="s">
        <v>252</v>
      </c>
      <c r="C120" s="47">
        <f>OFR!B74</f>
        <v>0</v>
      </c>
      <c r="D120" s="44" t="s">
        <v>16</v>
      </c>
      <c r="E120" s="44" t="str">
        <f>IF(OFR!B74&lt;0,"Value must not be negative","")</f>
        <v/>
      </c>
      <c r="F120" s="45">
        <f>IF(OFR!B74&lt;0,0,1)</f>
        <v>1</v>
      </c>
    </row>
    <row r="121" spans="1:6" ht="14.4" x14ac:dyDescent="0.3">
      <c r="A121" s="42" t="s">
        <v>187</v>
      </c>
      <c r="B121" s="43" t="s">
        <v>252</v>
      </c>
      <c r="C121" s="47">
        <f>OFR!B74</f>
        <v>0</v>
      </c>
      <c r="D121" s="44" t="s">
        <v>16</v>
      </c>
      <c r="E121" s="44" t="str">
        <f>IF(ISNUMBER(C121),"","Value must be numeric")</f>
        <v/>
      </c>
      <c r="F121" s="45">
        <f>IF(ISNUMBER(C121),1,0)</f>
        <v>1</v>
      </c>
    </row>
    <row r="122" spans="1:6" ht="14.4" x14ac:dyDescent="0.3">
      <c r="A122" s="42" t="s">
        <v>187</v>
      </c>
      <c r="B122" s="43" t="s">
        <v>253</v>
      </c>
      <c r="C122" s="47">
        <f>OFR!B75</f>
        <v>0</v>
      </c>
      <c r="D122" s="44" t="s">
        <v>16</v>
      </c>
      <c r="E122" s="44" t="str">
        <f>IF(OFR!B75&lt;0,"Value must not be negative","")</f>
        <v/>
      </c>
      <c r="F122" s="45">
        <f>IF(OFR!B75&lt;0,0,1)</f>
        <v>1</v>
      </c>
    </row>
    <row r="123" spans="1:6" ht="14.4" x14ac:dyDescent="0.3">
      <c r="A123" s="42" t="s">
        <v>187</v>
      </c>
      <c r="B123" s="43" t="s">
        <v>253</v>
      </c>
      <c r="C123" s="47">
        <f>OFR!B75</f>
        <v>0</v>
      </c>
      <c r="D123" s="44" t="s">
        <v>16</v>
      </c>
      <c r="E123" s="44" t="str">
        <f>IF(ISNUMBER(C123),"","Value must be numeric")</f>
        <v/>
      </c>
      <c r="F123" s="45">
        <f>IF(ISNUMBER(C123),1,0)</f>
        <v>1</v>
      </c>
    </row>
    <row r="124" spans="1:6" ht="14.4" x14ac:dyDescent="0.3">
      <c r="A124" s="42" t="s">
        <v>187</v>
      </c>
      <c r="B124" s="43" t="s">
        <v>299</v>
      </c>
      <c r="C124" s="47">
        <f>OFR!B76</f>
        <v>0</v>
      </c>
      <c r="D124" s="44" t="s">
        <v>16</v>
      </c>
      <c r="E124" s="44" t="str">
        <f>IF(OFR!B76&lt;0,"Value must not be negative","")</f>
        <v/>
      </c>
      <c r="F124" s="45">
        <f>IF(OFR!B76&lt;0,0,1)</f>
        <v>1</v>
      </c>
    </row>
    <row r="125" spans="1:6" ht="14.4" x14ac:dyDescent="0.3">
      <c r="A125" s="42" t="s">
        <v>187</v>
      </c>
      <c r="B125" s="43" t="s">
        <v>299</v>
      </c>
      <c r="C125" s="47">
        <f>OFR!B76</f>
        <v>0</v>
      </c>
      <c r="D125" s="44" t="s">
        <v>16</v>
      </c>
      <c r="E125" s="44" t="str">
        <f>IF(ISNUMBER(C125),"","Value must be numeric")</f>
        <v/>
      </c>
      <c r="F125" s="45">
        <f>IF(ISNUMBER(C125),1,0)</f>
        <v>1</v>
      </c>
    </row>
    <row r="126" spans="1:6" ht="14.4" x14ac:dyDescent="0.3">
      <c r="A126" s="42" t="s">
        <v>187</v>
      </c>
      <c r="B126" s="43" t="s">
        <v>300</v>
      </c>
      <c r="C126" s="47">
        <f>OFR!B77</f>
        <v>0</v>
      </c>
      <c r="D126" s="44" t="s">
        <v>16</v>
      </c>
      <c r="E126" s="44" t="str">
        <f>IF(OFR!B77&lt;0,"Value must not be negative","")</f>
        <v/>
      </c>
      <c r="F126" s="45">
        <f>IF(OFR!B77&lt;0,0,1)</f>
        <v>1</v>
      </c>
    </row>
    <row r="127" spans="1:6" ht="14.4" x14ac:dyDescent="0.3">
      <c r="A127" s="42" t="s">
        <v>187</v>
      </c>
      <c r="B127" s="43" t="s">
        <v>300</v>
      </c>
      <c r="C127" s="47">
        <f>OFR!B77</f>
        <v>0</v>
      </c>
      <c r="D127" s="44" t="s">
        <v>16</v>
      </c>
      <c r="E127" s="44" t="str">
        <f>IF(ISNUMBER(C127),"","Value must be numeric")</f>
        <v/>
      </c>
      <c r="F127" s="45">
        <f>IF(ISNUMBER(C127),1,0)</f>
        <v>1</v>
      </c>
    </row>
    <row r="128" spans="1:6" ht="14.4" x14ac:dyDescent="0.3">
      <c r="A128" s="42" t="s">
        <v>187</v>
      </c>
      <c r="B128" s="43" t="s">
        <v>301</v>
      </c>
      <c r="C128" s="47">
        <f>OFR!B78</f>
        <v>0</v>
      </c>
      <c r="D128" s="44" t="s">
        <v>16</v>
      </c>
      <c r="E128" s="44" t="str">
        <f>IF(OFR!B78&lt;0,"Value must not be negative","")</f>
        <v/>
      </c>
      <c r="F128" s="45">
        <f>IF(OFR!B78&lt;0,0,1)</f>
        <v>1</v>
      </c>
    </row>
    <row r="129" spans="1:6" ht="14.4" x14ac:dyDescent="0.3">
      <c r="A129" s="42" t="s">
        <v>187</v>
      </c>
      <c r="B129" s="43" t="s">
        <v>301</v>
      </c>
      <c r="C129" s="47">
        <f>OFR!B78</f>
        <v>0</v>
      </c>
      <c r="D129" s="44" t="s">
        <v>16</v>
      </c>
      <c r="E129" s="44" t="str">
        <f>IF(ISNUMBER(C129),"","Value must be numeric")</f>
        <v/>
      </c>
      <c r="F129" s="45">
        <f>IF(ISNUMBER(C129),1,0)</f>
        <v>1</v>
      </c>
    </row>
    <row r="130" spans="1:6" ht="14.4" x14ac:dyDescent="0.3">
      <c r="A130" s="42" t="s">
        <v>187</v>
      </c>
      <c r="B130" s="43" t="s">
        <v>257</v>
      </c>
      <c r="C130" s="47">
        <f>OFR!B79</f>
        <v>0</v>
      </c>
      <c r="D130" s="44" t="s">
        <v>16</v>
      </c>
      <c r="E130" s="44" t="str">
        <f>IF(ISBLANK(OFR!B79),"Value is mandatory","")</f>
        <v>Value is mandatory</v>
      </c>
      <c r="F130" s="45">
        <f>IF(ISBLANK(OFR!B79),0,1)</f>
        <v>0</v>
      </c>
    </row>
    <row r="131" spans="1:6" ht="14.4" x14ac:dyDescent="0.3">
      <c r="A131" s="42" t="s">
        <v>187</v>
      </c>
      <c r="B131" s="43" t="s">
        <v>257</v>
      </c>
      <c r="C131" s="47">
        <f>OFR!B79</f>
        <v>0</v>
      </c>
      <c r="D131" s="44" t="s">
        <v>16</v>
      </c>
      <c r="E131" s="44" t="str">
        <f>IF(ISNUMBER(C131),"","Value must be numeric")</f>
        <v/>
      </c>
      <c r="F131" s="45">
        <f>IF(ISNUMBER(C131),1,0)</f>
        <v>1</v>
      </c>
    </row>
    <row r="132" spans="1:6" ht="14.4" x14ac:dyDescent="0.3">
      <c r="A132" s="42" t="s">
        <v>187</v>
      </c>
      <c r="B132" s="43" t="s">
        <v>302</v>
      </c>
      <c r="C132" s="47">
        <f>OFR!B80</f>
        <v>0</v>
      </c>
      <c r="D132" s="44" t="s">
        <v>16</v>
      </c>
      <c r="E132" s="44" t="str">
        <f>IF(ISBLANK(OFR!B80),"Value is mandatory","")</f>
        <v>Value is mandatory</v>
      </c>
      <c r="F132" s="45">
        <f>IF(ISBLANK(OFR!B80),0,1)</f>
        <v>0</v>
      </c>
    </row>
    <row r="133" spans="1:6" ht="14.4" x14ac:dyDescent="0.3">
      <c r="A133" s="42" t="s">
        <v>187</v>
      </c>
      <c r="B133" s="43" t="s">
        <v>302</v>
      </c>
      <c r="C133" s="47">
        <f>OFR!B80</f>
        <v>0</v>
      </c>
      <c r="D133" s="44" t="s">
        <v>16</v>
      </c>
      <c r="E133" s="44" t="str">
        <f>IF(ISNUMBER(C133),"","Value must be numeric")</f>
        <v/>
      </c>
      <c r="F133" s="45">
        <f>IF(ISNUMBER(C133),1,0)</f>
        <v>1</v>
      </c>
    </row>
    <row r="134" spans="1:6" ht="14.4" x14ac:dyDescent="0.3">
      <c r="A134" s="42" t="s">
        <v>187</v>
      </c>
      <c r="B134" s="43" t="s">
        <v>259</v>
      </c>
      <c r="C134" s="47">
        <f>OFR!B82</f>
        <v>0</v>
      </c>
      <c r="D134" s="44" t="s">
        <v>16</v>
      </c>
      <c r="E134" s="44" t="str">
        <f>IF(ISBLANK(OFR!B82),"Value is mandatory","")</f>
        <v>Value is mandatory</v>
      </c>
      <c r="F134" s="45">
        <f>IF(ISBLANK(OFR!B82),0,1)</f>
        <v>0</v>
      </c>
    </row>
    <row r="135" spans="1:6" ht="14.4" x14ac:dyDescent="0.3">
      <c r="A135" s="42" t="s">
        <v>187</v>
      </c>
      <c r="B135" s="43" t="s">
        <v>260</v>
      </c>
      <c r="C135" s="47">
        <f>OFR!B83</f>
        <v>0</v>
      </c>
      <c r="D135" s="44" t="s">
        <v>16</v>
      </c>
      <c r="E135" s="44" t="str">
        <f>IF(ISBLANK(OFR!B83),"Value is mandatory","")</f>
        <v>Value is mandatory</v>
      </c>
      <c r="F135" s="45">
        <f>IF(ISBLANK(OFR!B83),0,1)</f>
        <v>0</v>
      </c>
    </row>
    <row r="136" spans="1:6" ht="14.4" x14ac:dyDescent="0.3">
      <c r="A136" s="42" t="s">
        <v>187</v>
      </c>
      <c r="B136" s="43" t="s">
        <v>303</v>
      </c>
      <c r="C136" s="47">
        <f>OFR!B84</f>
        <v>0</v>
      </c>
      <c r="D136" s="44" t="s">
        <v>16</v>
      </c>
      <c r="E136" s="44" t="str">
        <f>IF(ISBLANK(OFR!B84),"Value is mandatory","")</f>
        <v>Value is mandatory</v>
      </c>
      <c r="F136" s="45">
        <f>IF(ISBLANK(OFR!B84),0,1)</f>
        <v>0</v>
      </c>
    </row>
    <row r="137" spans="1:6" ht="14.4" x14ac:dyDescent="0.3">
      <c r="A137" s="42" t="s">
        <v>187</v>
      </c>
      <c r="B137" s="43" t="s">
        <v>304</v>
      </c>
      <c r="C137" s="47">
        <f>OFR!B85</f>
        <v>0</v>
      </c>
      <c r="D137" s="44" t="s">
        <v>16</v>
      </c>
      <c r="E137" s="44" t="str">
        <f>IF(ISBLANK(OFR!B85),"Value is mandatory","")</f>
        <v>Value is mandatory</v>
      </c>
      <c r="F137" s="45">
        <f>IF(ISBLANK(OFR!B85),0,1)</f>
        <v>0</v>
      </c>
    </row>
    <row r="138" spans="1:6" ht="14.4" x14ac:dyDescent="0.3">
      <c r="A138" s="42" t="s">
        <v>187</v>
      </c>
      <c r="B138" s="43" t="s">
        <v>263</v>
      </c>
      <c r="C138" s="47">
        <f>OFR!B86</f>
        <v>0</v>
      </c>
      <c r="D138" s="44" t="s">
        <v>16</v>
      </c>
      <c r="E138" s="44" t="str">
        <f>IF(ISBLANK(OFR!B86),"Value is mandatory","")</f>
        <v>Value is mandatory</v>
      </c>
      <c r="F138" s="45">
        <f>IF(ISBLANK(OFR!B86),0,1)</f>
        <v>0</v>
      </c>
    </row>
    <row r="139" spans="1:6" ht="14.4" x14ac:dyDescent="0.3">
      <c r="A139" s="42" t="s">
        <v>187</v>
      </c>
      <c r="B139" s="43" t="s">
        <v>264</v>
      </c>
      <c r="C139" s="47">
        <f>OFR!B87</f>
        <v>0</v>
      </c>
      <c r="D139" s="44" t="s">
        <v>16</v>
      </c>
      <c r="E139" s="44" t="str">
        <f>IF(ISBLANK(OFR!B87),"Value is mandatory","")</f>
        <v>Value is mandatory</v>
      </c>
      <c r="F139" s="45">
        <f>IF(ISBLANK(OFR!B87),0,1)</f>
        <v>0</v>
      </c>
    </row>
    <row r="140" spans="1:6" ht="14.4" x14ac:dyDescent="0.3">
      <c r="A140" s="42" t="s">
        <v>187</v>
      </c>
      <c r="B140" s="43" t="s">
        <v>305</v>
      </c>
      <c r="C140" s="47">
        <f>OFR!B88</f>
        <v>0</v>
      </c>
      <c r="D140" s="44" t="s">
        <v>16</v>
      </c>
      <c r="E140" s="44" t="str">
        <f>IF(ISBLANK(OFR!B88),"Value is mandatory","")</f>
        <v>Value is mandatory</v>
      </c>
      <c r="F140" s="45">
        <f>IF(ISBLANK(OFR!B88),0,1)</f>
        <v>0</v>
      </c>
    </row>
  </sheetData>
  <sheetProtection algorithmName="SHA-512" hashValue="bn2cX1PXKKP5Y5Misd5YdscMJ+xSO478B5Kt0dxeQvxBSjAw/GGFFsedDMXhz2Xr0zxobQkOFdcHavUqAVkgJA==" saltValue="71jj3m0uLwg1++FumJwf0w==" spinCount="100000" sheet="1" objects="1" scenarios="1"/>
  <dataValidations count="1">
    <dataValidation allowBlank="1" showInputMessage="1" sqref="A1:F1"/>
  </dataValidations>
  <hyperlinks>
    <hyperlink ref="B3" location="OFR!B5" display="1.2  Exchange Rate"/>
    <hyperlink ref="A3:A5" location="OFR!A1" display="OFR"/>
    <hyperlink ref="B6" location="OFR!B8" display="1. Initial Capital Requirement (A)"/>
    <hyperlink ref="A6:A8" location="OFR!A1" display="OFR"/>
    <hyperlink ref="B7:B8" location="OFR!B8" display="OFR!B8"/>
    <hyperlink ref="B9" location="OFR!B10" display="2.1.1.1  Total Expenditure included in Profit or Loss / Income statement"/>
    <hyperlink ref="A9:A11" location="OFR!A1" display="OFR"/>
    <hyperlink ref="B12" location="OFR!B12" display="2.1.1.2  Fully Discretionary Staff Bonuses"/>
    <hyperlink ref="A12:A13" location="OFR!A1" display="OFR"/>
    <hyperlink ref="B14" location="OFR!B13" display="2.1.1.3  Employees', directors' and partners' shares in profits"/>
    <hyperlink ref="A14:A15" location="OFR!A1" display="OFR"/>
    <hyperlink ref="B16" location="OFR!B14" display="2.1.1.4  Other appropriations of profits"/>
    <hyperlink ref="A16:A17" location="OFR!A1" display="OFR"/>
    <hyperlink ref="B18" location="OFR!B15" display="2.1.1.5  Shared Commissions and Fees Payable"/>
    <hyperlink ref="A18:A19" location="OFR!A1" display="OFR"/>
    <hyperlink ref="B20" location="OFR!B16" display="2.1.1.6  Fees, brokerage and other charges"/>
    <hyperlink ref="A20:A21" location="OFR!A1" display="OFR"/>
    <hyperlink ref="B22" location="OFR!B17" display="2.1.1.7  Interest paid to customers"/>
    <hyperlink ref="A22:A23" location="OFR!A1" display="OFR"/>
    <hyperlink ref="B24" location="OFR!B18" display="2.1.1.8  Non-recurring expenses "/>
    <hyperlink ref="A24:A25" location="OFR!A1" display="OFR"/>
    <hyperlink ref="B26" location="OFR!B20" display="2.1.1.9  Third Party Fixed Expenses"/>
    <hyperlink ref="A26:A27" location="OFR!A1" display="OFR"/>
    <hyperlink ref="A28:A30" location="OFR!A1" display="OFR"/>
    <hyperlink ref="A31:A33" location="OFR!A1" display="OFR"/>
    <hyperlink ref="B28" location="OFR!B21" display="2.1.1  Net Qualifying Expenditure"/>
    <hyperlink ref="B31" location="OFR!B22" display="2.1  EXPENDITURE REQUIREMENT"/>
    <hyperlink ref="A34:A36" location="OFR!A1" display="OFR"/>
    <hyperlink ref="B34" location="OFR!B24" display="3.1  OWN FUNDS REQUIREMENT (C)"/>
    <hyperlink ref="B37" location="OFR!B26" display="4.1.1.1.1  Common Equity Tier 1 Instruments"/>
    <hyperlink ref="A37:A38" location="OFR!A1" display="OFR"/>
    <hyperlink ref="A39:A40" location="OFR!A1" display="OFR"/>
    <hyperlink ref="A41" location="OFR!A1" display="OFR"/>
    <hyperlink ref="A42:A43" location="OFR!A1" display="OFR"/>
    <hyperlink ref="B39" location="OFR!B27" display="4.1.1.1.2  Share Premium Accounts"/>
    <hyperlink ref="B42" location="OFR!B29" display="4.1.1.1.4  Capital Contributions"/>
    <hyperlink ref="B41" location="OFR!B28" display="4.1.1.1.3  Retained Earnings"/>
    <hyperlink ref="A44:A45" location="OFR!A1" display="OFR"/>
    <hyperlink ref="A46:A47" location="OFR!A1" display="OFR"/>
    <hyperlink ref="B44" location="OFR!B31" display="4.1.1.1.5  Increase in equity"/>
    <hyperlink ref="B46" location="OFR!B32" display="4.1.1.1.6 Losses for the current financial year"/>
    <hyperlink ref="A48:A49" location="OFR!A1" display="OFR"/>
    <hyperlink ref="A50:A51" location="OFR!A1" display="OFR"/>
    <hyperlink ref="B48" location="OFR!B33" display="4.1.1.1.7  Intangible Assets"/>
    <hyperlink ref="B50" location="OFR!B34" display="4.1.1.1.8  Deferred tax assets"/>
    <hyperlink ref="A52:A53" location="OFR!A1" display="OFR"/>
    <hyperlink ref="A54:A55" location="OFR!A1" display="OFR"/>
    <hyperlink ref="B52" location="OFR!B21" display="2.1.1  Net Qualifying Expenditure"/>
    <hyperlink ref="B54" location="OFR!B36" display="4.1.1.1.10  Any Holdings as defined in Regulation 33 (2) (e)"/>
    <hyperlink ref="A56:A57" location="OFR!A1" display="OFR"/>
    <hyperlink ref="A58:A59" location="OFR!A1" display="OFR"/>
    <hyperlink ref="B56" location="OFR!B37" display="4.1.1.1.11  Any Holdings as defined in Regulation 33 (2) (f)"/>
    <hyperlink ref="B58" location="OFR!B38" display="4.1.1.1.12  Any Holdings as defined in Regulations 33 (2) (g) &amp; 33 (4)"/>
    <hyperlink ref="A60:A61" location="OFR!A1" display="OFR"/>
    <hyperlink ref="A62:A63" location="OFR!A1" display="OFR"/>
    <hyperlink ref="B60" location="OFR!B39" display="4.1.1.1.13  Any Holdings as defined in Regulations 33 (2) (h) &amp; 33 (4)"/>
    <hyperlink ref="B62" location="OFR!B40" display="4.1.1.1.14  Additional Tier 1 deductions"/>
    <hyperlink ref="A64:A65" location="OFR!A1" display="OFR"/>
    <hyperlink ref="A66:A67" location="OFR!A1" display="OFR"/>
    <hyperlink ref="B64" location="OFR!B41" display="4.1.1.1.15  Common Equity Tier 1 items Tax charge"/>
    <hyperlink ref="A68:A69" location="OFR!A1" display="OFR"/>
    <hyperlink ref="A70:A71" location="OFR!A1" display="OFR"/>
    <hyperlink ref="B68" location="OFR!B43" display="4.1.1.2.1  Additional Tier 1 Instruments"/>
    <hyperlink ref="B70" location="OFR!B44" display="4.1.1.2.2  Share Premium Accounts"/>
    <hyperlink ref="A72:A73" location="OFR!A1" display="OFR"/>
    <hyperlink ref="B72" location="OFR!B46" display="4.1.1.2.3  Any Holdings as defined in Regulation 35 (a)"/>
    <hyperlink ref="A74:A75" location="OFR!A1" display="OFR"/>
    <hyperlink ref="A76:A77" location="OFR!A1" display="OFR"/>
    <hyperlink ref="B74" location="OFR!B47" display="4.1.1.2.4  Any Holdings as defined in Regulation 35 (b)"/>
    <hyperlink ref="B76" location="OFR!B48" display="4.1.1.2.5  Tier 2 deductions as per Regulation 35 (c )"/>
    <hyperlink ref="A78:A79" location="OFR!A1" display="OFR"/>
    <hyperlink ref="A80:A81" location="OFR!A1" display="OFR"/>
    <hyperlink ref="B78" location="OFR!B49" display="4.1.1.2.6  Additional Tier 1 Tax charge as per Regulation 35 (d)"/>
    <hyperlink ref="A82:A83" location="OFR!A1" display="OFR"/>
    <hyperlink ref="A84:A85" location="OFR!A1" display="OFR"/>
    <hyperlink ref="B82" location="OFR!B51" display="4.1.1.3  Additional Tier 1 Capital Eligible for Tier 1 Capital"/>
    <hyperlink ref="A86:A87" location="OFR!A1" display="OFR"/>
    <hyperlink ref="A88:A89" location="OFR!A1" display="OFR"/>
    <hyperlink ref="B86" location="OFR!B53" display="4.1.2.1  Capital Instruments"/>
    <hyperlink ref="B88" location="OFR!B54" display="4.1.2.2  Subordinated Loans"/>
    <hyperlink ref="A90:A91" location="OFR!A1" display="OFR"/>
    <hyperlink ref="B90" location="OFR!B55" display="4.1.2.3  Share premium accounts"/>
    <hyperlink ref="A92:A93" location="OFR!A1" display="OFR"/>
    <hyperlink ref="A94:A95" location="OFR!A1" display="OFR"/>
    <hyperlink ref="B92" location="OFR!B57" display="4.1.2.4  Any Holdings as defined in Regulation 38 (a)"/>
    <hyperlink ref="B94" location="OFR!B58" display="4.1.2.5  Any Holdings as defined in Regulation 38 (b)"/>
    <hyperlink ref="A96:A97" location="OFR!A1" display="OFR"/>
    <hyperlink ref="A98:A99" location="OFR!A1" display="OFR"/>
    <hyperlink ref="B96" location="OFR!B59" display="4.1.2  Tier 2 Capital Total"/>
    <hyperlink ref="B98" location="OFR!B60" display="4.1.3  Tier 2 Capital Eligible for Own Funds Calculation"/>
    <hyperlink ref="A100:A101" location="OFR!A1" display="OFR"/>
    <hyperlink ref="A102" location="OFR!A1" display="OFR"/>
    <hyperlink ref="A103" location="OFR!A1" display="OFR"/>
    <hyperlink ref="A104:A105" location="OFR!A1" display="OFR"/>
    <hyperlink ref="B102" location="OFR!B63" display="5.1.1.1  Total Non-current Assets"/>
    <hyperlink ref="B103" location="OFR!B64" display="5.1.1.2  Current Assets "/>
    <hyperlink ref="A106:A107" location="OFR!A1" display="OFR"/>
    <hyperlink ref="A108:A109" location="OFR!A1" display="OFR"/>
    <hyperlink ref="B106" location="OFR!B67" display="5.1.2.1  Fixed Assets"/>
    <hyperlink ref="B108" location="OFR!B68" display="5.1.2.2  Intangible Assets"/>
    <hyperlink ref="A110:A111" location="OFR!A1" display="OFR"/>
    <hyperlink ref="A112:A113" location="OFR!A1" display="OFR"/>
    <hyperlink ref="B110" location="OFR!B69" display="5.1.2.3  Cash or cash equivalents"/>
    <hyperlink ref="B112" location="OFR!B70" display="5.1.2.4  Debtors"/>
    <hyperlink ref="A114:A115" location="OFR!A1" display="OFR"/>
    <hyperlink ref="A116:A117" location="OFR!A1" display="OFR"/>
    <hyperlink ref="B114" location="OFR!B71" display="5.1.2.5  Bad Debt Provisions"/>
    <hyperlink ref="B116" location="OFR!B72" display="5.1.2.6  Prepayments"/>
    <hyperlink ref="A118:A119" location="OFR!A1" display="OFR"/>
    <hyperlink ref="A120:A121" location="OFR!A1" display="OFR"/>
    <hyperlink ref="B118" location="OFR!B73" display="5.1.2.7  Intercompany Amounts"/>
    <hyperlink ref="B120" location="OFR!B74" display="5.1.2.8  Loans"/>
    <hyperlink ref="A124:A125" location="OFR!A1" display="OFR"/>
    <hyperlink ref="B124" location="OFR!B76" display="5.1.2.10  Investment funds promoted by other group entities"/>
    <hyperlink ref="A126:A127" location="OFR!A1" display="OFR"/>
    <hyperlink ref="A128:A129" location="OFR!A1" display="OFR"/>
    <hyperlink ref="B126" location="OFR!B77" display="5.1.2.11  Accounts used by the administrator"/>
    <hyperlink ref="B128" location="OFR!B78" display="5.1.2.13  Any other assets"/>
    <hyperlink ref="A130:A131" location="OFR!A1" display="OFR"/>
    <hyperlink ref="A132:A133" location="OFR!A1" display="OFR"/>
    <hyperlink ref="A122:A123" location="OFR!A1" display="OFR"/>
    <hyperlink ref="B122" location="OFR!B75" display="5.1.2.9  Investment funds which are not daily dealing"/>
    <hyperlink ref="A2" location="OFR!A1" display="OFR"/>
    <hyperlink ref="B2" location="OFR!B4" display="1.1  What base currency"/>
    <hyperlink ref="A134" location="OFR!A1" display="OFR"/>
    <hyperlink ref="B134" location="OFR!B82" display="6.1  Are Own Funds (D) at least equal to Own Funds Requirement (C)?"/>
    <hyperlink ref="A135" location="OFR!A1" display="OFR"/>
    <hyperlink ref="A136" location="OFR!A1" display="OFR"/>
    <hyperlink ref="A137" location="OFR!A1" display="OFR"/>
    <hyperlink ref="A138" location="OFR!A1" display="OFR"/>
    <hyperlink ref="A139" location="OFR!A1" display="OFR"/>
    <hyperlink ref="A140" location="OFR!A1" display="OFR"/>
    <hyperlink ref="B135" location="OFR!B83" display="6.2  Are Eligible Assets (E) at least equal to Own Funds Requirement (C)?"/>
    <hyperlink ref="B136" location="OFR!B84" display="6.3  Where are Eligible Assets held?"/>
    <hyperlink ref="B137" location="OFR!B85" display="6.4  Was the firm in compliance with the Own Funds Requirements?"/>
    <hyperlink ref="B138" location="OFR!B86" display="6.5  Is Additional Tier 1 Capital ≤1/3 of Common Equity Tier 1?"/>
    <hyperlink ref="B139" location="OFR!B87" display="6.6  Is Tier 2 Capital ≤1/3 of Tier 1 Capital?"/>
    <hyperlink ref="B140" location="OFR!B88" display="6.7  Are there Own Funds Transitional Measures in place?"/>
    <hyperlink ref="B5" location="OFR!B5" display="1.2  Exchange Rate"/>
    <hyperlink ref="B7" location="OFR!B8" display="1. Initial Capital Requirement (A)"/>
    <hyperlink ref="B8" location="OFR!B8" display="1. Initial Capital Requirement (A)"/>
    <hyperlink ref="B4" location="OFR!B5" display="1.2  Exchange Rate"/>
    <hyperlink ref="B10" location="OFR!B10" display="2.1.1.1  Total Expenditure included in Profit or Loss / Income statement"/>
    <hyperlink ref="B11" location="OFR!B10" display="2.1.1.1  Total Expenditure included in Profit or Loss / Income statement"/>
    <hyperlink ref="B13" location="OFR!B12" display="2.1.1.2  Fully Discretionary Staff Bonuses"/>
    <hyperlink ref="B15" location="OFR!B13" display="2.1.1.3  Employees', directors' and partners' shares in profits"/>
    <hyperlink ref="B17" location="OFR!B14" display="2.1.1.4  Other appropriations of profits"/>
    <hyperlink ref="B19" location="OFR!B15" display="2.1.1.5  Shared Commissions and Fees Payable"/>
    <hyperlink ref="B21" location="OFR!B16" display="2.1.1.6  Fees, brokerage and other charges"/>
    <hyperlink ref="B23" location="OFR!B17" display="2.1.1.7  Interest paid to customers"/>
    <hyperlink ref="B25" location="OFR!B18" display="2.1.1.8  Non-recurring expenses "/>
    <hyperlink ref="B27" location="OFR!B20" display="2.1.1.9  Third Party Fixed Expenses"/>
    <hyperlink ref="B29" location="OFR!B21" display="2.1.1  Net Qualifying Expenditure"/>
    <hyperlink ref="B30" location="OFR!B21" display="2.1.1  Net Qualifying Expenditure"/>
    <hyperlink ref="B32" location="OFR!B22" display="2.1  EXPENDITURE REQUIREMENT"/>
    <hyperlink ref="B33" location="OFR!B22" display="2.1  EXPENDITURE REQUIREMENT"/>
    <hyperlink ref="B35" location="OFR!B24" display="3.1  OWN FUNDS REQUIREMENT (C)"/>
    <hyperlink ref="B36" location="OFR!B24" display="3.1  OWN FUNDS REQUIREMENT (C)"/>
    <hyperlink ref="B38" location="OFR!B26" display="4.1.1.1.1  Common Equity Tier 1 Instruments"/>
    <hyperlink ref="B40" location="OFR!B27" display="4.1.1.1.2  Share Premium Accounts"/>
    <hyperlink ref="B43" location="OFR!B29" display="4.1.1.1.4  Capital Contributions"/>
    <hyperlink ref="B45" location="OFR!B31" display="4.1.1.1.5  Increase in equity"/>
    <hyperlink ref="B47" location="OFR!B32" display="4.1.1.1.6 Losses for the current financial year"/>
    <hyperlink ref="B49" location="OFR!B33" display="4.1.1.1.7  Intangible Assets"/>
    <hyperlink ref="B51" location="OFR!B34" display="4.1.1.1.8  Deferred tax assets"/>
    <hyperlink ref="B53" location="OFR!B21" display="2.1.1  Net Qualifying Expenditure"/>
    <hyperlink ref="B55" location="OFR!B36" display="4.1.1.1.10  Any Holdings as defined in Regulation 33 (2) (e)"/>
    <hyperlink ref="B57" location="OFR!B37" display="4.1.1.1.11  Any Holdings as defined in Regulation 33 (2) (f)"/>
    <hyperlink ref="B59" location="OFR!B38" display="4.1.1.1.12  Any Holdings as defined in Regulations 33 (2) (g) &amp; 33 (4)"/>
    <hyperlink ref="B61" location="OFR!B39" display="4.1.1.1.13  Any Holdings as defined in Regulations 33 (2) (h) &amp; 33 (4)"/>
    <hyperlink ref="B63" location="OFR!B40" display="4.1.1.1.14  Additional Tier 1 deductions"/>
    <hyperlink ref="B65" location="OFR!B41" display="4.1.1.1.15  Common Equity Tier 1 items Tax charge"/>
    <hyperlink ref="B66" location="OFR!B42" display="4.1.1.1  Common Equity Tier 1 Capital Total"/>
    <hyperlink ref="B67" location="OFR!B42" display="4.1.1.1  Common Equity Tier 1 Capital Total"/>
    <hyperlink ref="B69" location="OFR!B43" display="4.1.1.2.1  Additional Tier 1 Instruments"/>
    <hyperlink ref="B71" location="OFR!B44" display="4.1.1.2.2  Share Premium Accounts"/>
    <hyperlink ref="B73" location="OFR!B46" display="4.1.1.2.3  Any Holdings as defined in Regulation 35 (a)"/>
    <hyperlink ref="B75" location="OFR!B47" display="4.1.1.2.4  Any Holdings as defined in Regulation 35 (b)"/>
    <hyperlink ref="B77" location="OFR!B48" display="4.1.1.2.5  Tier 2 deductions as per Regulation 35 (c )"/>
    <hyperlink ref="B79" location="OFR!B49" display="4.1.1.2.6  Additional Tier 1 Tax charge as per Regulation 35 (d)"/>
    <hyperlink ref="B80" location="OFR!B50" display="4.1.1.2  Additional Tier 1 Capital Total"/>
    <hyperlink ref="B81" location="OFR!B50" display="4.1.1.2  Additional Tier 1 Capital Total"/>
    <hyperlink ref="B83" location="OFR!B51" display="4.1.1.3  Additional Tier 1 Capital Eligible for Tier 1 Capital"/>
    <hyperlink ref="B84" location="OFR!B52" display="4.1.1  Tier 1 Capital Total"/>
    <hyperlink ref="B85" location="OFR!B52" display="4.1.1  Tier 1 Capital Total"/>
    <hyperlink ref="B87" location="OFR!B53" display="4.1.2.1  Capital Instruments"/>
    <hyperlink ref="B89" location="OFR!B54" display="4.1.2.2  Subordinated Loans"/>
    <hyperlink ref="B91" location="OFR!B55" display="4.1.2.3  Share premium accounts"/>
    <hyperlink ref="B93" location="OFR!B57" display="4.1.2.4  Any Holdings as defined in Regulation 38 (a)"/>
    <hyperlink ref="B95" location="OFR!B58" display="4.1.2.5  Any Holdings as defined in Regulation 38 (b)"/>
    <hyperlink ref="B97" location="OFR!B59" display="4.1.2  Tier 2 Capital Total"/>
    <hyperlink ref="B99" location="OFR!B60" display="4.1.3  Tier 2 Capital Eligible for Own Funds Calculation"/>
    <hyperlink ref="B100" location="OFR!B61" display="4.1  Own Funds"/>
    <hyperlink ref="B101" location="OFR!B61" display="4.1  Own Funds"/>
    <hyperlink ref="B104" location="OFR!B65" display="5.1.1  TOTAL ASSETS"/>
    <hyperlink ref="B105" location="OFR!B65" display="5.1.1  TOTAL ASSETS"/>
    <hyperlink ref="B107" location="OFR!B67" display="5.1.2.1  Fixed Assets"/>
    <hyperlink ref="B109" location="OFR!B68" display="5.1.2.2  Intangible Assets"/>
    <hyperlink ref="B111" location="OFR!B69" display="5.1.2.3  Cash or cash equivalents"/>
    <hyperlink ref="B113" location="OFR!B70" display="5.1.2.4  Debtors"/>
    <hyperlink ref="B115" location="OFR!B71" display="5.1.2.5  Bad Debt Provisions"/>
    <hyperlink ref="B117" location="OFR!B72" display="5.1.2.6  Prepayments"/>
    <hyperlink ref="B119" location="OFR!B73" display="5.1.2.7  Intercompany Amounts"/>
    <hyperlink ref="B121" location="OFR!B74" display="5.1.2.8  Loans"/>
    <hyperlink ref="B125" location="OFR!B76" display="5.1.2.10  Investment funds promoted by other group entities"/>
    <hyperlink ref="B123" location="OFR!B75" display="5.1.2.9  Investment funds which are not daily dealing"/>
    <hyperlink ref="B127" location="OFR!B77" display="5.1.2.11  Accounts used by the administrator"/>
    <hyperlink ref="B129" location="OFR!B78" display="5.1.2.13  Any other assets"/>
    <hyperlink ref="B130" location="OFR!B79" display="5.1.2  Total Ineligible Assets"/>
    <hyperlink ref="B131" location="OFR!B79" display="5.1.2  Total Ineligible Assets"/>
    <hyperlink ref="B132" location="OFR!B80" display="5.1  ELIGIBLE ASSETS"/>
    <hyperlink ref="B133" location="OFR!B80" display="5.1  ELIGIBLE ASSETS"/>
  </hyperlinks>
  <pageMargins left="0.7" right="0.7" top="0.75" bottom="0.75" header="0.3" footer="0.3"/>
  <pageSetup paperSize="9" orientation="portrait" r:id="rId1"/>
  <headerFooter>
    <oddHeader>&amp;L&amp;"Times New Roman,Regular"&amp;12&amp;K000000Central Bank of Ireland - RESTRICTED</oddHeader>
    <evenHeader>&amp;L&amp;"Times New Roman,Regular"&amp;12&amp;K000000Central Bank of Ireland - RESTRICTED</evenHeader>
    <firstHeader>&amp;L&amp;"Times New Roman,Regular"&amp;12&amp;K000000Central Bank of Ireland - RESTRICTED</firstHeader>
  </headerFooter>
  <ignoredErrors>
    <ignoredError sqref="A1:F1 C4:F5 C3:F3 E12:F12 E14:F14 E16:F16 E18:F18 E20:F20 E22:F22 E24:F24 E26:F26 E37:F37 E39:F39 E42:F42 E44:F44 E46:F46 E48:F48 E50:F50 E52:F52 E54:F54 E56:F56 E58:F58 E60:F60 E62:F62 E64:F64 E66:F66 E68:F68 E70:F70 E72:F72 E74:F74 E76:F76 E78:F78 E80:F80 E82:F82 E84:F84 E86:F86 E88:F88 E90:F90 E92:F92 E94:F94 E96:F96 E98:F98 E100:F100 E104:F104 E106:F106 E108:F108 E110:F110 E112:F112 E114:F114 E116:F116 E118:F118 E120:F120 E122:F122 E124:F124 E126:F126 E128:F128 E130:F130 E132:F132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90" id="{59CFFC04-689E-442D-95CD-8952A56CEE7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F3:F4</xm:sqref>
        </x14:conditionalFormatting>
        <x14:conditionalFormatting xmlns:xm="http://schemas.microsoft.com/office/excel/2006/main">
          <x14:cfRule type="iconSet" priority="289" id="{1B1FC15C-AA06-4614-AC46-531297C40AE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134" id="{A3643A36-D653-4428-BA9F-9F43308000E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F6:F7</xm:sqref>
        </x14:conditionalFormatting>
        <x14:conditionalFormatting xmlns:xm="http://schemas.microsoft.com/office/excel/2006/main">
          <x14:cfRule type="iconSet" priority="133" id="{9FAFAD9C-1378-4F5B-8D91-205E0354D9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132" id="{3D2ACB07-2155-46DF-9791-43451F8F677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F9:F10</xm:sqref>
        </x14:conditionalFormatting>
        <x14:conditionalFormatting xmlns:xm="http://schemas.microsoft.com/office/excel/2006/main">
          <x14:cfRule type="iconSet" priority="131" id="{192E5A6D-D69D-462C-A3EA-9BDD9FC74F2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129" id="{D2B2A5A8-C032-4352-AAF2-F9E0B597D3B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127" id="{68CA2A78-3559-4606-AB94-ACDC9AC523E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F15</xm:sqref>
        </x14:conditionalFormatting>
        <x14:conditionalFormatting xmlns:xm="http://schemas.microsoft.com/office/excel/2006/main">
          <x14:cfRule type="iconSet" priority="125" id="{37FCBD08-6E01-4ED0-8029-F304963D4F0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123" id="{CA5415BE-A469-49EF-B435-3060E3F923B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121" id="{4C09AEE7-15C4-48AC-88F0-6104C77EAF1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119" id="{4B60A99D-59D2-4C17-B094-94370838AA7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117" id="{110CCFDA-D149-4F8C-8F5C-A20AA2FC5C0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F25</xm:sqref>
        </x14:conditionalFormatting>
        <x14:conditionalFormatting xmlns:xm="http://schemas.microsoft.com/office/excel/2006/main">
          <x14:cfRule type="iconSet" priority="115" id="{37C05667-6A2F-4956-A395-718FEE22D38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F27</xm:sqref>
        </x14:conditionalFormatting>
        <x14:conditionalFormatting xmlns:xm="http://schemas.microsoft.com/office/excel/2006/main">
          <x14:cfRule type="iconSet" priority="114" id="{D549242A-14FF-4621-BC72-E4618E9F0FD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F28:F29</xm:sqref>
        </x14:conditionalFormatting>
        <x14:conditionalFormatting xmlns:xm="http://schemas.microsoft.com/office/excel/2006/main">
          <x14:cfRule type="iconSet" priority="113" id="{DE38D2A7-2F65-4737-B964-F570C064FB7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F30</xm:sqref>
        </x14:conditionalFormatting>
        <x14:conditionalFormatting xmlns:xm="http://schemas.microsoft.com/office/excel/2006/main">
          <x14:cfRule type="iconSet" priority="112" id="{7FCA11B2-6317-4140-827B-025D3B1D84F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F31:F32</xm:sqref>
        </x14:conditionalFormatting>
        <x14:conditionalFormatting xmlns:xm="http://schemas.microsoft.com/office/excel/2006/main">
          <x14:cfRule type="iconSet" priority="111" id="{43AC2F5C-9CFD-4D86-8E08-0E229C4A5A0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F33</xm:sqref>
        </x14:conditionalFormatting>
        <x14:conditionalFormatting xmlns:xm="http://schemas.microsoft.com/office/excel/2006/main">
          <x14:cfRule type="iconSet" priority="110" id="{CEEB9CC5-2924-461C-8858-9D30BA24F54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F34:F35</xm:sqref>
        </x14:conditionalFormatting>
        <x14:conditionalFormatting xmlns:xm="http://schemas.microsoft.com/office/excel/2006/main">
          <x14:cfRule type="iconSet" priority="109" id="{D7E28F6E-1D89-4206-BEB5-9990F83251B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F36</xm:sqref>
        </x14:conditionalFormatting>
        <x14:conditionalFormatting xmlns:xm="http://schemas.microsoft.com/office/excel/2006/main">
          <x14:cfRule type="iconSet" priority="107" id="{A3C42692-4095-4B59-94F3-8F497581C0B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F38</xm:sqref>
        </x14:conditionalFormatting>
        <x14:conditionalFormatting xmlns:xm="http://schemas.microsoft.com/office/excel/2006/main">
          <x14:cfRule type="iconSet" priority="105" id="{36E83482-2B90-4D84-84C1-02CEF4566B3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F40</xm:sqref>
        </x14:conditionalFormatting>
        <x14:conditionalFormatting xmlns:xm="http://schemas.microsoft.com/office/excel/2006/main">
          <x14:cfRule type="iconSet" priority="103" id="{C8348B8E-E66B-466A-BB91-1DE91BB9254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F41</xm:sqref>
        </x14:conditionalFormatting>
        <x14:conditionalFormatting xmlns:xm="http://schemas.microsoft.com/office/excel/2006/main">
          <x14:cfRule type="iconSet" priority="101" id="{3301F378-A2EA-4775-81CC-678917D5F75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F43</xm:sqref>
        </x14:conditionalFormatting>
        <x14:conditionalFormatting xmlns:xm="http://schemas.microsoft.com/office/excel/2006/main">
          <x14:cfRule type="iconSet" priority="95" id="{6F60FD17-0FAF-4404-B451-3BE2ADAD9B3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F45</xm:sqref>
        </x14:conditionalFormatting>
        <x14:conditionalFormatting xmlns:xm="http://schemas.microsoft.com/office/excel/2006/main">
          <x14:cfRule type="iconSet" priority="93" id="{19BAF766-D543-4471-A7D0-EDFE41D5094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F47</xm:sqref>
        </x14:conditionalFormatting>
        <x14:conditionalFormatting xmlns:xm="http://schemas.microsoft.com/office/excel/2006/main">
          <x14:cfRule type="iconSet" priority="91" id="{81EBA289-9DCC-4B9A-B282-4F797509BB7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F49</xm:sqref>
        </x14:conditionalFormatting>
        <x14:conditionalFormatting xmlns:xm="http://schemas.microsoft.com/office/excel/2006/main">
          <x14:cfRule type="iconSet" priority="89" id="{4C47AA11-A433-479D-A763-62E00A45B78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F51</xm:sqref>
        </x14:conditionalFormatting>
        <x14:conditionalFormatting xmlns:xm="http://schemas.microsoft.com/office/excel/2006/main">
          <x14:cfRule type="iconSet" priority="87" id="{6A2F9B16-34E3-4422-8019-0336303B403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F53</xm:sqref>
        </x14:conditionalFormatting>
        <x14:conditionalFormatting xmlns:xm="http://schemas.microsoft.com/office/excel/2006/main">
          <x14:cfRule type="iconSet" priority="85" id="{F47D38BC-B874-413B-9317-B4B72CD21D8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F55</xm:sqref>
        </x14:conditionalFormatting>
        <x14:conditionalFormatting xmlns:xm="http://schemas.microsoft.com/office/excel/2006/main">
          <x14:cfRule type="iconSet" priority="83" id="{06380528-60B2-4CE5-8B82-E85588E5A62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F57</xm:sqref>
        </x14:conditionalFormatting>
        <x14:conditionalFormatting xmlns:xm="http://schemas.microsoft.com/office/excel/2006/main">
          <x14:cfRule type="iconSet" priority="81" id="{60EECEC6-C9B5-4A5E-B3AC-4FB731B9542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F59</xm:sqref>
        </x14:conditionalFormatting>
        <x14:conditionalFormatting xmlns:xm="http://schemas.microsoft.com/office/excel/2006/main">
          <x14:cfRule type="iconSet" priority="79" id="{ED7A6B06-065A-40F8-950A-FC936B817C1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F61</xm:sqref>
        </x14:conditionalFormatting>
        <x14:conditionalFormatting xmlns:xm="http://schemas.microsoft.com/office/excel/2006/main">
          <x14:cfRule type="iconSet" priority="77" id="{888FB00D-F058-4E2C-8C4A-D8F9866BEF0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F63</xm:sqref>
        </x14:conditionalFormatting>
        <x14:conditionalFormatting xmlns:xm="http://schemas.microsoft.com/office/excel/2006/main">
          <x14:cfRule type="iconSet" priority="75" id="{A9014F35-30EC-48CC-85AC-5F8F2981B12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F65</xm:sqref>
        </x14:conditionalFormatting>
        <x14:conditionalFormatting xmlns:xm="http://schemas.microsoft.com/office/excel/2006/main">
          <x14:cfRule type="iconSet" priority="73" id="{E43C80A9-9F0D-4B9F-B88E-8AC7BB310DD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F67</xm:sqref>
        </x14:conditionalFormatting>
        <x14:conditionalFormatting xmlns:xm="http://schemas.microsoft.com/office/excel/2006/main">
          <x14:cfRule type="iconSet" priority="71" id="{31A0F9BF-F813-448A-92BD-8B00AC006A9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F69</xm:sqref>
        </x14:conditionalFormatting>
        <x14:conditionalFormatting xmlns:xm="http://schemas.microsoft.com/office/excel/2006/main">
          <x14:cfRule type="iconSet" priority="69" id="{2A65B5FF-DB19-4E57-BFEB-854F36261E2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F71</xm:sqref>
        </x14:conditionalFormatting>
        <x14:conditionalFormatting xmlns:xm="http://schemas.microsoft.com/office/excel/2006/main">
          <x14:cfRule type="iconSet" priority="67" id="{1F3D8EE1-1965-417B-9088-DE17F8E1651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F73</xm:sqref>
        </x14:conditionalFormatting>
        <x14:conditionalFormatting xmlns:xm="http://schemas.microsoft.com/office/excel/2006/main">
          <x14:cfRule type="iconSet" priority="65" id="{DC6E5DE3-9B82-4BE3-A91F-465ECD123E9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F75</xm:sqref>
        </x14:conditionalFormatting>
        <x14:conditionalFormatting xmlns:xm="http://schemas.microsoft.com/office/excel/2006/main">
          <x14:cfRule type="iconSet" priority="63" id="{68B61C7A-E9F2-4BF6-92BF-9C5B7AE1FD6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F77</xm:sqref>
        </x14:conditionalFormatting>
        <x14:conditionalFormatting xmlns:xm="http://schemas.microsoft.com/office/excel/2006/main">
          <x14:cfRule type="iconSet" priority="61" id="{D7C367FB-1D09-4836-803F-3F56663E058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F79</xm:sqref>
        </x14:conditionalFormatting>
        <x14:conditionalFormatting xmlns:xm="http://schemas.microsoft.com/office/excel/2006/main">
          <x14:cfRule type="iconSet" priority="59" id="{ADC6C7AD-B6BC-49A8-AF66-E4A131D3042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F81</xm:sqref>
        </x14:conditionalFormatting>
        <x14:conditionalFormatting xmlns:xm="http://schemas.microsoft.com/office/excel/2006/main">
          <x14:cfRule type="iconSet" priority="57" id="{1BED8B7C-A0A2-4EAE-9FFB-10D7D25A41D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F83</xm:sqref>
        </x14:conditionalFormatting>
        <x14:conditionalFormatting xmlns:xm="http://schemas.microsoft.com/office/excel/2006/main">
          <x14:cfRule type="iconSet" priority="55" id="{6DFD2838-F009-4204-8700-F187A599E5C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F85</xm:sqref>
        </x14:conditionalFormatting>
        <x14:conditionalFormatting xmlns:xm="http://schemas.microsoft.com/office/excel/2006/main">
          <x14:cfRule type="iconSet" priority="53" id="{417F6042-8D68-4305-A6F0-A4487E93755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F87</xm:sqref>
        </x14:conditionalFormatting>
        <x14:conditionalFormatting xmlns:xm="http://schemas.microsoft.com/office/excel/2006/main">
          <x14:cfRule type="iconSet" priority="51" id="{A8C4ACCD-95B7-49DB-8856-A97D6677E68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F89</xm:sqref>
        </x14:conditionalFormatting>
        <x14:conditionalFormatting xmlns:xm="http://schemas.microsoft.com/office/excel/2006/main">
          <x14:cfRule type="iconSet" priority="49" id="{6654D887-A308-4F75-8BC9-BCB9EAA8D3F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F91</xm:sqref>
        </x14:conditionalFormatting>
        <x14:conditionalFormatting xmlns:xm="http://schemas.microsoft.com/office/excel/2006/main">
          <x14:cfRule type="iconSet" priority="47" id="{3BA921E2-6081-4B8C-801B-8C5E9CDEDE0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F93</xm:sqref>
        </x14:conditionalFormatting>
        <x14:conditionalFormatting xmlns:xm="http://schemas.microsoft.com/office/excel/2006/main">
          <x14:cfRule type="iconSet" priority="45" id="{30EC2371-2908-4CBC-AACF-16BD2359042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F95</xm:sqref>
        </x14:conditionalFormatting>
        <x14:conditionalFormatting xmlns:xm="http://schemas.microsoft.com/office/excel/2006/main">
          <x14:cfRule type="iconSet" priority="43" id="{6412F077-27E9-474B-9729-B528114A655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F97</xm:sqref>
        </x14:conditionalFormatting>
        <x14:conditionalFormatting xmlns:xm="http://schemas.microsoft.com/office/excel/2006/main">
          <x14:cfRule type="iconSet" priority="41" id="{1E63A680-E3F2-4588-9DED-090B8FFAE81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F99</xm:sqref>
        </x14:conditionalFormatting>
        <x14:conditionalFormatting xmlns:xm="http://schemas.microsoft.com/office/excel/2006/main">
          <x14:cfRule type="iconSet" priority="39" id="{2E719831-D0EE-4D66-961E-1ECC0D77ED5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F101</xm:sqref>
        </x14:conditionalFormatting>
        <x14:conditionalFormatting xmlns:xm="http://schemas.microsoft.com/office/excel/2006/main">
          <x14:cfRule type="iconSet" priority="35" id="{EFF5E27D-3180-4DAC-9F6B-124318CC1D6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F102</xm:sqref>
        </x14:conditionalFormatting>
        <x14:conditionalFormatting xmlns:xm="http://schemas.microsoft.com/office/excel/2006/main">
          <x14:cfRule type="iconSet" priority="33" id="{8FA82670-660F-4258-9B8A-14E16867307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F103</xm:sqref>
        </x14:conditionalFormatting>
        <x14:conditionalFormatting xmlns:xm="http://schemas.microsoft.com/office/excel/2006/main">
          <x14:cfRule type="iconSet" priority="31" id="{71088901-E7F0-46B1-AF35-2B42CA24968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F105</xm:sqref>
        </x14:conditionalFormatting>
        <x14:conditionalFormatting xmlns:xm="http://schemas.microsoft.com/office/excel/2006/main">
          <x14:cfRule type="iconSet" priority="29" id="{A11FB0C5-DC2D-4192-8CA8-7C369BAA227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F107</xm:sqref>
        </x14:conditionalFormatting>
        <x14:conditionalFormatting xmlns:xm="http://schemas.microsoft.com/office/excel/2006/main">
          <x14:cfRule type="iconSet" priority="27" id="{38486F2B-AA66-459A-A458-78A0A72B910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F109</xm:sqref>
        </x14:conditionalFormatting>
        <x14:conditionalFormatting xmlns:xm="http://schemas.microsoft.com/office/excel/2006/main">
          <x14:cfRule type="iconSet" priority="25" id="{899827DF-6E19-4EB3-A6FC-71A86E00C6E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F111</xm:sqref>
        </x14:conditionalFormatting>
        <x14:conditionalFormatting xmlns:xm="http://schemas.microsoft.com/office/excel/2006/main">
          <x14:cfRule type="iconSet" priority="23" id="{57B68DD0-F7F6-4EE9-8DC7-855626E0E1E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F113</xm:sqref>
        </x14:conditionalFormatting>
        <x14:conditionalFormatting xmlns:xm="http://schemas.microsoft.com/office/excel/2006/main">
          <x14:cfRule type="iconSet" priority="21" id="{1D040039-8169-48C0-A0FD-87F121BDB1F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F115</xm:sqref>
        </x14:conditionalFormatting>
        <x14:conditionalFormatting xmlns:xm="http://schemas.microsoft.com/office/excel/2006/main">
          <x14:cfRule type="iconSet" priority="19" id="{A5CB9364-1D66-4A7C-8268-07F57E45C61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F117</xm:sqref>
        </x14:conditionalFormatting>
        <x14:conditionalFormatting xmlns:xm="http://schemas.microsoft.com/office/excel/2006/main">
          <x14:cfRule type="iconSet" priority="17" id="{473A1D45-31CB-4F64-A00C-57483486789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F119</xm:sqref>
        </x14:conditionalFormatting>
        <x14:conditionalFormatting xmlns:xm="http://schemas.microsoft.com/office/excel/2006/main">
          <x14:cfRule type="iconSet" priority="15" id="{77F14D26-E2FE-4582-A09D-78794FBFC24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F121</xm:sqref>
        </x14:conditionalFormatting>
        <x14:conditionalFormatting xmlns:xm="http://schemas.microsoft.com/office/excel/2006/main">
          <x14:cfRule type="iconSet" priority="13" id="{76BB02A7-27CD-447E-941F-E75C56113D0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F125</xm:sqref>
        </x14:conditionalFormatting>
        <x14:conditionalFormatting xmlns:xm="http://schemas.microsoft.com/office/excel/2006/main">
          <x14:cfRule type="iconSet" priority="11" id="{A6B8D61F-1B16-4BD4-A209-4AE44E357C2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F127</xm:sqref>
        </x14:conditionalFormatting>
        <x14:conditionalFormatting xmlns:xm="http://schemas.microsoft.com/office/excel/2006/main">
          <x14:cfRule type="iconSet" priority="9" id="{9B4CF9FE-E0F4-4003-B18E-E2C4554F239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F129</xm:sqref>
        </x14:conditionalFormatting>
        <x14:conditionalFormatting xmlns:xm="http://schemas.microsoft.com/office/excel/2006/main">
          <x14:cfRule type="iconSet" priority="7" id="{01A2D06B-F07A-445B-8055-C640DEDFD8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F131</xm:sqref>
        </x14:conditionalFormatting>
        <x14:conditionalFormatting xmlns:xm="http://schemas.microsoft.com/office/excel/2006/main">
          <x14:cfRule type="iconSet" priority="5" id="{109EE269-222E-4B1B-88F9-26E4F8883A5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F133</xm:sqref>
        </x14:conditionalFormatting>
        <x14:conditionalFormatting xmlns:xm="http://schemas.microsoft.com/office/excel/2006/main">
          <x14:cfRule type="iconSet" priority="3" id="{8A16C437-8DB2-4E28-8EBE-60FE8F34820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F123</xm:sqref>
        </x14:conditionalFormatting>
        <x14:conditionalFormatting xmlns:xm="http://schemas.microsoft.com/office/excel/2006/main">
          <x14:cfRule type="iconSet" priority="293" id="{0C253B0D-2B90-43E9-9072-15136AE0530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F66</xm:sqref>
        </x14:conditionalFormatting>
        <x14:conditionalFormatting xmlns:xm="http://schemas.microsoft.com/office/excel/2006/main">
          <x14:cfRule type="iconSet" priority="294" id="{0B6D1B5F-FD73-4640-B15D-25E8DB2DAEE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F80</xm:sqref>
        </x14:conditionalFormatting>
        <x14:conditionalFormatting xmlns:xm="http://schemas.microsoft.com/office/excel/2006/main">
          <x14:cfRule type="iconSet" priority="295" id="{53379419-3156-4B6E-B974-2B49EE9F749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F84</xm:sqref>
        </x14:conditionalFormatting>
        <x14:conditionalFormatting xmlns:xm="http://schemas.microsoft.com/office/excel/2006/main">
          <x14:cfRule type="iconSet" priority="296" id="{32520BC9-74AF-41D4-BDF5-02EBA1A7574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F100</xm:sqref>
        </x14:conditionalFormatting>
        <x14:conditionalFormatting xmlns:xm="http://schemas.microsoft.com/office/excel/2006/main">
          <x14:cfRule type="iconSet" priority="299" id="{813D316E-184E-4C3C-B8A1-87F489A9596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F104</xm:sqref>
        </x14:conditionalFormatting>
        <x14:conditionalFormatting xmlns:xm="http://schemas.microsoft.com/office/excel/2006/main">
          <x14:cfRule type="iconSet" priority="300" id="{E6195368-5214-404E-A0F8-3E5212A72C0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F130</xm:sqref>
        </x14:conditionalFormatting>
        <x14:conditionalFormatting xmlns:xm="http://schemas.microsoft.com/office/excel/2006/main">
          <x14:cfRule type="iconSet" priority="301" id="{37A7B6B6-D324-4C3C-A5AB-B5B16EE7DE4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F132</xm:sqref>
        </x14:conditionalFormatting>
        <x14:conditionalFormatting xmlns:xm="http://schemas.microsoft.com/office/excel/2006/main">
          <x14:cfRule type="iconSet" priority="302" id="{8DEE250F-8E05-475A-9746-41EB92A70BD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303" id="{780FBE47-B1BD-4854-AA0B-2C3CAFACA9E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F14</xm:sqref>
        </x14:conditionalFormatting>
        <x14:conditionalFormatting xmlns:xm="http://schemas.microsoft.com/office/excel/2006/main">
          <x14:cfRule type="iconSet" priority="304" id="{229F93C8-63B1-403B-BF51-CA12A21A214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F16</xm:sqref>
        </x14:conditionalFormatting>
        <x14:conditionalFormatting xmlns:xm="http://schemas.microsoft.com/office/excel/2006/main">
          <x14:cfRule type="iconSet" priority="305" id="{32A8C3C8-1EB7-438B-A9C6-709A286F959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F18</xm:sqref>
        </x14:conditionalFormatting>
        <x14:conditionalFormatting xmlns:xm="http://schemas.microsoft.com/office/excel/2006/main">
          <x14:cfRule type="iconSet" priority="306" id="{372E90D1-D1AB-4619-9A64-035B7B2B377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307" id="{B70EE00B-D3D4-4C39-9CE5-7658495A9B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308" id="{7E6B5B3F-3F5F-435C-94F4-0D43CFCEDED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F24</xm:sqref>
        </x14:conditionalFormatting>
        <x14:conditionalFormatting xmlns:xm="http://schemas.microsoft.com/office/excel/2006/main">
          <x14:cfRule type="iconSet" priority="309" id="{E8CAB65F-BEB5-406D-A61F-83637C784D9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F26</xm:sqref>
        </x14:conditionalFormatting>
        <x14:conditionalFormatting xmlns:xm="http://schemas.microsoft.com/office/excel/2006/main">
          <x14:cfRule type="iconSet" priority="310" id="{26817A0B-7C25-45C6-A609-FB5AE83B02B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F37</xm:sqref>
        </x14:conditionalFormatting>
        <x14:conditionalFormatting xmlns:xm="http://schemas.microsoft.com/office/excel/2006/main">
          <x14:cfRule type="iconSet" priority="311" id="{B47DE0A8-E4A9-4241-9F0F-C5FD6194531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F39</xm:sqref>
        </x14:conditionalFormatting>
        <x14:conditionalFormatting xmlns:xm="http://schemas.microsoft.com/office/excel/2006/main">
          <x14:cfRule type="iconSet" priority="312" id="{5FE67241-CA82-4DB1-B55D-6021A4CCDC2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F42</xm:sqref>
        </x14:conditionalFormatting>
        <x14:conditionalFormatting xmlns:xm="http://schemas.microsoft.com/office/excel/2006/main">
          <x14:cfRule type="iconSet" priority="313" id="{53AE903D-35B3-48E5-9419-E69103BF3D2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F44</xm:sqref>
        </x14:conditionalFormatting>
        <x14:conditionalFormatting xmlns:xm="http://schemas.microsoft.com/office/excel/2006/main">
          <x14:cfRule type="iconSet" priority="314" id="{F556126C-9ED3-4B71-817A-0307737CA8F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F46</xm:sqref>
        </x14:conditionalFormatting>
        <x14:conditionalFormatting xmlns:xm="http://schemas.microsoft.com/office/excel/2006/main">
          <x14:cfRule type="iconSet" priority="315" id="{5952F640-67BE-44CE-8D17-C0020E1E9E7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F48</xm:sqref>
        </x14:conditionalFormatting>
        <x14:conditionalFormatting xmlns:xm="http://schemas.microsoft.com/office/excel/2006/main">
          <x14:cfRule type="iconSet" priority="316" id="{A199065C-6503-4687-9E02-BDF11CF2286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F50</xm:sqref>
        </x14:conditionalFormatting>
        <x14:conditionalFormatting xmlns:xm="http://schemas.microsoft.com/office/excel/2006/main">
          <x14:cfRule type="iconSet" priority="317" id="{FD362650-8F0F-4BDC-A6B1-0DFEF9C14D2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F52</xm:sqref>
        </x14:conditionalFormatting>
        <x14:conditionalFormatting xmlns:xm="http://schemas.microsoft.com/office/excel/2006/main">
          <x14:cfRule type="iconSet" priority="318" id="{0B8ACEAA-BDAD-4F15-8608-DB27544D701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F54</xm:sqref>
        </x14:conditionalFormatting>
        <x14:conditionalFormatting xmlns:xm="http://schemas.microsoft.com/office/excel/2006/main">
          <x14:cfRule type="iconSet" priority="319" id="{4041CB53-E104-4E3D-8E09-DDB967043BB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F56</xm:sqref>
        </x14:conditionalFormatting>
        <x14:conditionalFormatting xmlns:xm="http://schemas.microsoft.com/office/excel/2006/main">
          <x14:cfRule type="iconSet" priority="320" id="{71F7683D-0373-4335-8EAA-6C27159A660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F58</xm:sqref>
        </x14:conditionalFormatting>
        <x14:conditionalFormatting xmlns:xm="http://schemas.microsoft.com/office/excel/2006/main">
          <x14:cfRule type="iconSet" priority="321" id="{84F886D1-A097-441B-94D4-8B3F436A403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F60</xm:sqref>
        </x14:conditionalFormatting>
        <x14:conditionalFormatting xmlns:xm="http://schemas.microsoft.com/office/excel/2006/main">
          <x14:cfRule type="iconSet" priority="322" id="{594056CD-2348-45B0-8F78-2230EBA7453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F62</xm:sqref>
        </x14:conditionalFormatting>
        <x14:conditionalFormatting xmlns:xm="http://schemas.microsoft.com/office/excel/2006/main">
          <x14:cfRule type="iconSet" priority="323" id="{547EF215-D870-443E-B508-45D9217533F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F64</xm:sqref>
        </x14:conditionalFormatting>
        <x14:conditionalFormatting xmlns:xm="http://schemas.microsoft.com/office/excel/2006/main">
          <x14:cfRule type="iconSet" priority="324" id="{33016344-D948-45D7-9753-C5F20842D3E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F68</xm:sqref>
        </x14:conditionalFormatting>
        <x14:conditionalFormatting xmlns:xm="http://schemas.microsoft.com/office/excel/2006/main">
          <x14:cfRule type="iconSet" priority="325" id="{B99AE531-90DB-489E-87EA-B22AEE06E55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F70</xm:sqref>
        </x14:conditionalFormatting>
        <x14:conditionalFormatting xmlns:xm="http://schemas.microsoft.com/office/excel/2006/main">
          <x14:cfRule type="iconSet" priority="326" id="{ECBB8CF1-A7F5-49B8-BE1B-01C62A40422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F72</xm:sqref>
        </x14:conditionalFormatting>
        <x14:conditionalFormatting xmlns:xm="http://schemas.microsoft.com/office/excel/2006/main">
          <x14:cfRule type="iconSet" priority="327" id="{4E33A77A-41F5-47C1-A183-E5056BABDB3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F74</xm:sqref>
        </x14:conditionalFormatting>
        <x14:conditionalFormatting xmlns:xm="http://schemas.microsoft.com/office/excel/2006/main">
          <x14:cfRule type="iconSet" priority="328" id="{FBF9147A-04B5-4E0A-BA04-8B6002AE663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F76</xm:sqref>
        </x14:conditionalFormatting>
        <x14:conditionalFormatting xmlns:xm="http://schemas.microsoft.com/office/excel/2006/main">
          <x14:cfRule type="iconSet" priority="329" id="{BC21C597-686D-48A1-985E-BE6BF792AA5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F78</xm:sqref>
        </x14:conditionalFormatting>
        <x14:conditionalFormatting xmlns:xm="http://schemas.microsoft.com/office/excel/2006/main">
          <x14:cfRule type="iconSet" priority="330" id="{11D2064D-ADCD-460D-B981-47BE17C5020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F82</xm:sqref>
        </x14:conditionalFormatting>
        <x14:conditionalFormatting xmlns:xm="http://schemas.microsoft.com/office/excel/2006/main">
          <x14:cfRule type="iconSet" priority="331" id="{D500C4B5-85AC-4D77-9107-BB4FE45D03C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F86</xm:sqref>
        </x14:conditionalFormatting>
        <x14:conditionalFormatting xmlns:xm="http://schemas.microsoft.com/office/excel/2006/main">
          <x14:cfRule type="iconSet" priority="332" id="{320FBFD2-AF50-43DC-9F37-2840D75A07E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F88</xm:sqref>
        </x14:conditionalFormatting>
        <x14:conditionalFormatting xmlns:xm="http://schemas.microsoft.com/office/excel/2006/main">
          <x14:cfRule type="iconSet" priority="333" id="{9EAD0283-7CB5-47F4-BC76-85E108E2FA8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F90</xm:sqref>
        </x14:conditionalFormatting>
        <x14:conditionalFormatting xmlns:xm="http://schemas.microsoft.com/office/excel/2006/main">
          <x14:cfRule type="iconSet" priority="334" id="{9838E87F-6280-472A-AF71-890025A1A8A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F92</xm:sqref>
        </x14:conditionalFormatting>
        <x14:conditionalFormatting xmlns:xm="http://schemas.microsoft.com/office/excel/2006/main">
          <x14:cfRule type="iconSet" priority="335" id="{5192D19E-0ADE-441A-8F23-1013EF958CC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F94</xm:sqref>
        </x14:conditionalFormatting>
        <x14:conditionalFormatting xmlns:xm="http://schemas.microsoft.com/office/excel/2006/main">
          <x14:cfRule type="iconSet" priority="336" id="{71716C20-EA1E-441F-95BA-C2887172AFB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F96</xm:sqref>
        </x14:conditionalFormatting>
        <x14:conditionalFormatting xmlns:xm="http://schemas.microsoft.com/office/excel/2006/main">
          <x14:cfRule type="iconSet" priority="337" id="{5C2BF2B7-F6EB-4600-8B1E-8B9AD07C240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F98</xm:sqref>
        </x14:conditionalFormatting>
        <x14:conditionalFormatting xmlns:xm="http://schemas.microsoft.com/office/excel/2006/main">
          <x14:cfRule type="iconSet" priority="338" id="{4CD1ECC5-6AF5-48BC-962F-2F8AD04E0C3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F106</xm:sqref>
        </x14:conditionalFormatting>
        <x14:conditionalFormatting xmlns:xm="http://schemas.microsoft.com/office/excel/2006/main">
          <x14:cfRule type="iconSet" priority="339" id="{C7DDF766-6438-4136-A0CB-DA101D3B6F4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F108</xm:sqref>
        </x14:conditionalFormatting>
        <x14:conditionalFormatting xmlns:xm="http://schemas.microsoft.com/office/excel/2006/main">
          <x14:cfRule type="iconSet" priority="340" id="{73462620-3E2F-4C02-868B-022A12705A5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F110</xm:sqref>
        </x14:conditionalFormatting>
        <x14:conditionalFormatting xmlns:xm="http://schemas.microsoft.com/office/excel/2006/main">
          <x14:cfRule type="iconSet" priority="341" id="{8E1CB6F9-4FF1-47FA-98C8-8F49287A923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F112</xm:sqref>
        </x14:conditionalFormatting>
        <x14:conditionalFormatting xmlns:xm="http://schemas.microsoft.com/office/excel/2006/main">
          <x14:cfRule type="iconSet" priority="342" id="{3411765B-4A2B-49F2-A810-289E0934C0A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F114</xm:sqref>
        </x14:conditionalFormatting>
        <x14:conditionalFormatting xmlns:xm="http://schemas.microsoft.com/office/excel/2006/main">
          <x14:cfRule type="iconSet" priority="343" id="{41FB3E60-AC7D-45C7-97EB-B5BBEE35A0D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F116</xm:sqref>
        </x14:conditionalFormatting>
        <x14:conditionalFormatting xmlns:xm="http://schemas.microsoft.com/office/excel/2006/main">
          <x14:cfRule type="iconSet" priority="344" id="{B82E8969-67CA-47C8-8824-F926B188BC9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F118</xm:sqref>
        </x14:conditionalFormatting>
        <x14:conditionalFormatting xmlns:xm="http://schemas.microsoft.com/office/excel/2006/main">
          <x14:cfRule type="iconSet" priority="345" id="{5DA8ED05-7272-4191-9142-9CBACAAF52E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F120</xm:sqref>
        </x14:conditionalFormatting>
        <x14:conditionalFormatting xmlns:xm="http://schemas.microsoft.com/office/excel/2006/main">
          <x14:cfRule type="iconSet" priority="346" id="{201B378B-1F1F-4EF8-8F83-B1B102259F9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F122</xm:sqref>
        </x14:conditionalFormatting>
        <x14:conditionalFormatting xmlns:xm="http://schemas.microsoft.com/office/excel/2006/main">
          <x14:cfRule type="iconSet" priority="347" id="{A5F3A0B8-140A-4516-A335-5D0EA8106D5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F124</xm:sqref>
        </x14:conditionalFormatting>
        <x14:conditionalFormatting xmlns:xm="http://schemas.microsoft.com/office/excel/2006/main">
          <x14:cfRule type="iconSet" priority="348" id="{BA8F41AB-88E6-4484-87CA-714179B0742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F126</xm:sqref>
        </x14:conditionalFormatting>
        <x14:conditionalFormatting xmlns:xm="http://schemas.microsoft.com/office/excel/2006/main">
          <x14:cfRule type="iconSet" priority="349" id="{D44262DF-1871-4CB4-B404-B4B61AB805F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F128</xm:sqref>
        </x14:conditionalFormatting>
        <x14:conditionalFormatting xmlns:xm="http://schemas.microsoft.com/office/excel/2006/main">
          <x14:cfRule type="iconSet" priority="2" id="{F01CD6C0-767B-4A83-949F-F5CB14E2F62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1" id="{D80EEA58-C58B-4077-9033-1252D3F6CB8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F134:F140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/>
  </sheetPr>
  <dimension ref="A1:H13"/>
  <sheetViews>
    <sheetView zoomScale="85" zoomScaleNormal="85" workbookViewId="0">
      <pane ySplit="1" topLeftCell="A2" activePane="bottomLeft" state="frozen"/>
      <selection sqref="A1:D1"/>
      <selection pane="bottomLeft"/>
    </sheetView>
  </sheetViews>
  <sheetFormatPr defaultRowHeight="13.2" x14ac:dyDescent="0.25"/>
  <cols>
    <col min="1" max="1" width="10.6640625" bestFit="1" customWidth="1"/>
    <col min="2" max="2" width="36.44140625" customWidth="1"/>
    <col min="3" max="3" width="32.88671875" style="51" customWidth="1"/>
    <col min="4" max="4" width="23.6640625" style="51" customWidth="1"/>
    <col min="5" max="5" width="18.88671875" style="52" customWidth="1"/>
    <col min="6" max="6" width="14.33203125" bestFit="1" customWidth="1"/>
    <col min="7" max="7" width="127.44140625" customWidth="1"/>
    <col min="8" max="8" width="14.44140625" bestFit="1" customWidth="1"/>
  </cols>
  <sheetData>
    <row r="1" spans="1:8" ht="14.4" x14ac:dyDescent="0.3">
      <c r="A1" s="40" t="s">
        <v>10</v>
      </c>
      <c r="B1" s="40" t="s">
        <v>11</v>
      </c>
      <c r="C1" s="46" t="s">
        <v>182</v>
      </c>
      <c r="D1" s="46" t="s">
        <v>183</v>
      </c>
      <c r="E1" s="49" t="s">
        <v>184</v>
      </c>
      <c r="F1" s="41" t="s">
        <v>13</v>
      </c>
      <c r="G1" s="41" t="s">
        <v>14</v>
      </c>
      <c r="H1" s="41" t="s">
        <v>15</v>
      </c>
    </row>
    <row r="2" spans="1:8" ht="14.4" x14ac:dyDescent="0.3">
      <c r="A2" s="42" t="s">
        <v>187</v>
      </c>
      <c r="B2" s="43" t="s">
        <v>266</v>
      </c>
      <c r="C2" s="47">
        <f>OFR!B4</f>
        <v>0</v>
      </c>
      <c r="D2" s="78">
        <f>OFR!B5</f>
        <v>0</v>
      </c>
      <c r="E2" s="47"/>
      <c r="F2" s="44" t="s">
        <v>15</v>
      </c>
      <c r="G2" s="44" t="str">
        <f>IF(AND(D2&lt;&gt;1,(C2=Lists!A44)),"If base currency (1.1) is Euro, Exchange rate (1.2) should be 1.000000","")</f>
        <v/>
      </c>
      <c r="H2" s="45">
        <f>IF(AND(D2&lt;&gt;1,(C2=Lists!A44)),0,1)</f>
        <v>1</v>
      </c>
    </row>
    <row r="3" spans="1:8" ht="14.4" x14ac:dyDescent="0.3">
      <c r="A3" s="42" t="s">
        <v>187</v>
      </c>
      <c r="B3" s="43" t="s">
        <v>203</v>
      </c>
      <c r="C3" s="47">
        <f>OFR!B21</f>
        <v>0</v>
      </c>
      <c r="D3" s="47">
        <f>SUM(OFR!B10-SUM(OFR!B12:'OFR'!B18)+OFR!B20)</f>
        <v>0</v>
      </c>
      <c r="E3" s="50"/>
      <c r="F3" s="44" t="s">
        <v>15</v>
      </c>
      <c r="G3" s="44" t="str">
        <f>IF(C3&lt;&gt;D3,"Net Qualifying Expenditure - incorrect total. Must equal 2.1.1.1, less the sum of 2.1.1.1 to 2.1.1.8, plus 2.1.1.9","")</f>
        <v/>
      </c>
      <c r="H3" s="45">
        <f>IF(C3&lt;&gt;D3,0,1)</f>
        <v>1</v>
      </c>
    </row>
    <row r="4" spans="1:8" ht="14.4" x14ac:dyDescent="0.3">
      <c r="A4" s="42" t="s">
        <v>187</v>
      </c>
      <c r="B4" s="43" t="s">
        <v>267</v>
      </c>
      <c r="C4" s="47">
        <f>OFR!B22</f>
        <v>0</v>
      </c>
      <c r="D4" s="79">
        <f>ROUND(OFR!B21/4,0)</f>
        <v>0</v>
      </c>
      <c r="E4" s="50"/>
      <c r="F4" s="44" t="s">
        <v>15</v>
      </c>
      <c r="G4" s="44" t="str">
        <f>IF(C4&lt;&gt;D4,"Expenditure Requirement (2.1) must be One quarter of Net Qualifiying Expenditure] (2.1.1)","")</f>
        <v/>
      </c>
      <c r="H4" s="45">
        <f t="shared" ref="H4:H12" si="0">IF(C4&lt;&gt;D4,0,1)</f>
        <v>1</v>
      </c>
    </row>
    <row r="5" spans="1:8" ht="14.4" x14ac:dyDescent="0.3">
      <c r="A5" s="42" t="s">
        <v>187</v>
      </c>
      <c r="B5" s="43" t="s">
        <v>206</v>
      </c>
      <c r="C5" s="47">
        <f>OFR!B8</f>
        <v>0</v>
      </c>
      <c r="D5" s="47">
        <f>OFR!B22</f>
        <v>0</v>
      </c>
      <c r="E5" s="47">
        <f>OFR!B24</f>
        <v>0</v>
      </c>
      <c r="F5" s="44" t="s">
        <v>15</v>
      </c>
      <c r="G5" s="44" t="str">
        <f>IF(MAX(C5,D5) &lt;&gt; E5,"Own Funds Requirement (3.1) must be the higher of 1. Initial Capital Requirement (A) and  2.1  EXPENDITURE REQUIREMENT [One quarter of Net Qualifiying Expenditure] (B))","")</f>
        <v/>
      </c>
      <c r="H5" s="45">
        <f>IF(MAX(C5,D5) &lt;&gt; E5,0,1)</f>
        <v>1</v>
      </c>
    </row>
    <row r="6" spans="1:8" ht="14.4" x14ac:dyDescent="0.3">
      <c r="A6" s="42" t="s">
        <v>187</v>
      </c>
      <c r="B6" s="43" t="s">
        <v>223</v>
      </c>
      <c r="C6" s="47">
        <f>OFR!B42</f>
        <v>0</v>
      </c>
      <c r="D6" s="47">
        <f>SUM(OFR!B26+OFR!B27+OFR!B28+OFR!B29-OFR!B31-OFR!B32-OFR!B33-OFR!B34-OFR!B35-OFR!B36-OFR!B37-OFR!B38-OFR!B39-OFR!B40-OFR!B41)</f>
        <v>0</v>
      </c>
      <c r="E6" s="50"/>
      <c r="F6" s="44" t="s">
        <v>15</v>
      </c>
      <c r="G6" s="44" t="str">
        <f>IF(C6&lt;&gt;D6,"Common Equity Tier 1 Capital Total (4.1.1.1) must be the sum of 4.1.1.1.1 to 4.1.1.1.4 less 4.1.1.1.5 to 4.1.1.1.15","")</f>
        <v/>
      </c>
      <c r="H6" s="45">
        <f t="shared" si="0"/>
        <v>1</v>
      </c>
    </row>
    <row r="7" spans="1:8" ht="14.4" x14ac:dyDescent="0.3">
      <c r="A7" s="42" t="s">
        <v>187</v>
      </c>
      <c r="B7" s="43" t="s">
        <v>230</v>
      </c>
      <c r="C7" s="47">
        <f>OFR!B50</f>
        <v>0</v>
      </c>
      <c r="D7" s="47">
        <f>SUM(OFR!B43+OFR!B44-OFR!B46-OFR!B47-OFR!B48-OFR!B49)</f>
        <v>0</v>
      </c>
      <c r="E7" s="50"/>
      <c r="F7" s="44" t="s">
        <v>15</v>
      </c>
      <c r="G7" s="44" t="str">
        <f>IF(C7&lt;&gt;D7,"Additional Tier 1 Capital Total (4.1.1.2) must be the sum of 4.1.1.2.1 to 4.1.1.2.2 less 4.1.1.2.3 to 4.1.1.2.6","")</f>
        <v/>
      </c>
      <c r="H7" s="45">
        <f t="shared" si="0"/>
        <v>1</v>
      </c>
    </row>
    <row r="8" spans="1:8" ht="14.4" x14ac:dyDescent="0.3">
      <c r="A8" s="42" t="s">
        <v>187</v>
      </c>
      <c r="B8" s="43" t="s">
        <v>268</v>
      </c>
      <c r="C8" s="47">
        <f>OFR!B52</f>
        <v>0</v>
      </c>
      <c r="D8" s="47">
        <f>SUM(OFR!B42+OFR!B51)</f>
        <v>0</v>
      </c>
      <c r="E8" s="50"/>
      <c r="F8" s="44" t="s">
        <v>15</v>
      </c>
      <c r="G8" s="44" t="str">
        <f>IF(C8&lt;&gt;D8,"Tier 1 Capital Total (4.1.1) must be the sum of 4.1.1.1 and 4.1.1.3","")</f>
        <v/>
      </c>
      <c r="H8" s="45">
        <f t="shared" si="0"/>
        <v>1</v>
      </c>
    </row>
    <row r="9" spans="1:8" ht="14.4" x14ac:dyDescent="0.3">
      <c r="A9" s="42" t="s">
        <v>187</v>
      </c>
      <c r="B9" s="43" t="s">
        <v>238</v>
      </c>
      <c r="C9" s="47">
        <f>OFR!B59</f>
        <v>0</v>
      </c>
      <c r="D9" s="47">
        <f>SUM(OFR!B53+OFR!B54+OFR!B55-OFR!B57-OFR!B58)</f>
        <v>0</v>
      </c>
      <c r="E9" s="50"/>
      <c r="F9" s="44" t="s">
        <v>15</v>
      </c>
      <c r="G9" s="44" t="str">
        <f>IF(C9&lt;&gt;D9,"Tier 2 Capital Total (4.1.2) must be the sum of 4.1.2.1 to 4.1.2.3 less 4.1.2.4 to 4.1.2.5","")</f>
        <v/>
      </c>
      <c r="H9" s="45">
        <f t="shared" si="0"/>
        <v>1</v>
      </c>
    </row>
    <row r="10" spans="1:8" ht="14.4" x14ac:dyDescent="0.3">
      <c r="A10" s="42" t="s">
        <v>187</v>
      </c>
      <c r="B10" s="43" t="s">
        <v>269</v>
      </c>
      <c r="C10" s="47">
        <f>OFR!B61</f>
        <v>0</v>
      </c>
      <c r="D10" s="47">
        <f>SUM(OFR!B52+OFR!B60)</f>
        <v>0</v>
      </c>
      <c r="E10" s="50"/>
      <c r="F10" s="44" t="s">
        <v>15</v>
      </c>
      <c r="G10" s="44" t="str">
        <f>IF(C10&lt;&gt;D10,"Own Funds (4.1) must be the sum of 4.1.1 + 4.1.3","")</f>
        <v/>
      </c>
      <c r="H10" s="45">
        <f t="shared" si="0"/>
        <v>1</v>
      </c>
    </row>
    <row r="11" spans="1:8" ht="14.4" x14ac:dyDescent="0.3">
      <c r="A11" s="42" t="s">
        <v>187</v>
      </c>
      <c r="B11" s="43" t="s">
        <v>244</v>
      </c>
      <c r="C11" s="47">
        <f>OFR!B65</f>
        <v>0</v>
      </c>
      <c r="D11" s="47">
        <f>SUM(OFR!B63+OFR!B64)</f>
        <v>0</v>
      </c>
      <c r="E11" s="50"/>
      <c r="F11" s="44" t="s">
        <v>15</v>
      </c>
      <c r="G11" s="44" t="str">
        <f>IF(C11&lt;&gt;D11,"TOTAL ASSETS (5.1.1) must be the sum of 5.1.1.1 + 5.1.1.2","")</f>
        <v/>
      </c>
      <c r="H11" s="45">
        <f t="shared" si="0"/>
        <v>1</v>
      </c>
    </row>
    <row r="12" spans="1:8" ht="14.4" x14ac:dyDescent="0.3">
      <c r="A12" s="42" t="s">
        <v>187</v>
      </c>
      <c r="B12" s="43" t="s">
        <v>257</v>
      </c>
      <c r="C12" s="47">
        <f>OFR!B79</f>
        <v>0</v>
      </c>
      <c r="D12" s="47">
        <f>SUM(OFR!B67+OFR!B68+OFR!B69+OFR!B70+OFR!B72+OFR!B73+OFR!B74+OFR!B75+OFR!B76+OFR!B77+OFR!B78)-OFR!B71</f>
        <v>0</v>
      </c>
      <c r="E12" s="50"/>
      <c r="F12" s="44" t="s">
        <v>15</v>
      </c>
      <c r="G12" s="44" t="str">
        <f>IF(C12&lt;&gt;D12,"Total Ineligible Assets (5.1.2) - incorrect total. Must equal the sum of 5.1.2.1 to 5.1.2.13 (excluding 5.1.2.5) minus Bad Debt Provisions (5.1.2.5)","")</f>
        <v/>
      </c>
      <c r="H12" s="45">
        <f t="shared" si="0"/>
        <v>1</v>
      </c>
    </row>
    <row r="13" spans="1:8" ht="14.4" x14ac:dyDescent="0.3">
      <c r="A13" s="42" t="s">
        <v>187</v>
      </c>
      <c r="B13" s="43" t="s">
        <v>270</v>
      </c>
      <c r="C13" s="47">
        <f>OFR!B88</f>
        <v>0</v>
      </c>
      <c r="D13" s="47" t="str">
        <f>OFR!C88</f>
        <v>If yes, provide details</v>
      </c>
      <c r="E13" s="50"/>
      <c r="F13" s="44" t="s">
        <v>15</v>
      </c>
      <c r="G13" s="44" t="str">
        <f>IF(AND(OR(ISBLANK(OFR!C88),OFR!C88="If yes, provide details"),(OFR!B88="Yes")),"If Own Funds Transitional Measures (6.7) is Yes then provide details","")</f>
        <v/>
      </c>
      <c r="H13" s="45">
        <f>IF(AND(OR(ISBLANK(OFR!C88),OFR!C88="If yes, provide details"),(OFR!B88="Yes")),0,1)</f>
        <v>1</v>
      </c>
    </row>
  </sheetData>
  <sheetProtection algorithmName="SHA-512" hashValue="wRsmjVRWuRuxxH0RvJ0UX25s4FptXIXef4m8YZKU4CZiZxvpqzWq5aG04tk4GIGjt3jI6+v3wOMJQLdcKJvR+g==" saltValue="3uJnyTcj9tcOaXV5nTT1jg==" spinCount="100000" sheet="1" objects="1" scenarios="1"/>
  <dataValidations count="1">
    <dataValidation allowBlank="1" showInputMessage="1" sqref="A1:H1"/>
  </dataValidations>
  <hyperlinks>
    <hyperlink ref="A2" location="OFR!A1" display="OFR"/>
    <hyperlink ref="B2" location="OFR!B5" display="1.2  Exchange Rate"/>
    <hyperlink ref="B3" location="OFR!B21" display="2.1.1  Net Qualifying Expenditure"/>
    <hyperlink ref="A3:A13" location="OFR!A1" display="OFR"/>
    <hyperlink ref="B4:B13" location="OFR!B21" display="2.1.1  Net Qualifying Expenditure"/>
    <hyperlink ref="B4" location="OFR!B22" display="2.1  EXPENDITURE REQUIREMENT"/>
    <hyperlink ref="B5" location="OFR!B24" display="3.1  OWN FUNDS REQUIREMENT (C)"/>
    <hyperlink ref="B6" location="OFR!B42" display="4.1.1.1  Common Equity Tier 1 Capital Total"/>
    <hyperlink ref="B7" location="OFR!B50" display="4.1.1.2  Additional Tier 1 Capital Total"/>
    <hyperlink ref="B8" location="OFR!B52" display="4.1.1  Tier 1 Capital Total"/>
    <hyperlink ref="B9" location="OFR!B59" display="4.1.2  Tier 2 Capital Total"/>
    <hyperlink ref="B10" location="OFR!B61" display="4.1  Own Funds"/>
    <hyperlink ref="B11" location="OFR!B65" display="5.1.1  TOTAL ASSETS"/>
    <hyperlink ref="B12" location="OFR!B79" display="5.1.2  Total Ineligible Assets"/>
    <hyperlink ref="B13" location="OFR!B88" display="6.7  Are there Own Funds Transitional Measures in place"/>
  </hyperlinks>
  <pageMargins left="0.7" right="0.7" top="0.75" bottom="0.75" header="0.3" footer="0.3"/>
  <pageSetup paperSize="9" orientation="portrait" r:id="rId1"/>
  <headerFooter>
    <oddHeader>&amp;L&amp;"Times New Roman,Regular"&amp;12&amp;K000000Central Bank of Ireland - RESTRICTED</oddHeader>
    <evenHeader>&amp;L&amp;"Times New Roman,Regular"&amp;12&amp;K000000Central Bank of Ireland - RESTRICTED</evenHeader>
    <firstHeader>&amp;L&amp;"Times New Roman,Regular"&amp;12&amp;K000000Central Bank of Ireland - RESTRICTED</first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89" id="{674DA1BE-D922-42A0-A339-0D9CDF4E70D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H2:H13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/>
  </sheetPr>
  <dimension ref="A1:E162"/>
  <sheetViews>
    <sheetView workbookViewId="0">
      <pane ySplit="1" topLeftCell="A2" activePane="bottomLeft" state="frozen"/>
      <selection pane="bottomLeft" activeCell="E1" sqref="E1:E1048576"/>
    </sheetView>
  </sheetViews>
  <sheetFormatPr defaultColWidth="8.88671875" defaultRowHeight="13.2" x14ac:dyDescent="0.25"/>
  <cols>
    <col min="1" max="1" width="53.5546875" style="57" bestFit="1" customWidth="1"/>
    <col min="2" max="16384" width="8.88671875" style="57"/>
  </cols>
  <sheetData>
    <row r="1" spans="1:5" x14ac:dyDescent="0.25">
      <c r="A1" s="55" t="s">
        <v>178</v>
      </c>
      <c r="B1" s="56"/>
      <c r="C1" s="58" t="s">
        <v>181</v>
      </c>
      <c r="E1" s="59"/>
    </row>
    <row r="2" spans="1:5" x14ac:dyDescent="0.25">
      <c r="A2" s="57" t="s">
        <v>17</v>
      </c>
      <c r="C2" s="59" t="s">
        <v>179</v>
      </c>
    </row>
    <row r="3" spans="1:5" x14ac:dyDescent="0.25">
      <c r="A3" s="57" t="s">
        <v>18</v>
      </c>
      <c r="C3" s="59" t="s">
        <v>180</v>
      </c>
    </row>
    <row r="4" spans="1:5" x14ac:dyDescent="0.25">
      <c r="A4" s="57" t="s">
        <v>19</v>
      </c>
    </row>
    <row r="5" spans="1:5" x14ac:dyDescent="0.25">
      <c r="A5" s="57" t="s">
        <v>20</v>
      </c>
    </row>
    <row r="6" spans="1:5" x14ac:dyDescent="0.25">
      <c r="A6" s="57" t="s">
        <v>21</v>
      </c>
    </row>
    <row r="7" spans="1:5" x14ac:dyDescent="0.25">
      <c r="A7" s="57" t="s">
        <v>22</v>
      </c>
    </row>
    <row r="8" spans="1:5" x14ac:dyDescent="0.25">
      <c r="A8" s="57" t="s">
        <v>23</v>
      </c>
    </row>
    <row r="9" spans="1:5" x14ac:dyDescent="0.25">
      <c r="A9" s="57" t="s">
        <v>24</v>
      </c>
    </row>
    <row r="10" spans="1:5" x14ac:dyDescent="0.25">
      <c r="A10" s="57" t="s">
        <v>25</v>
      </c>
    </row>
    <row r="11" spans="1:5" x14ac:dyDescent="0.25">
      <c r="A11" s="57" t="s">
        <v>26</v>
      </c>
    </row>
    <row r="12" spans="1:5" x14ac:dyDescent="0.25">
      <c r="A12" s="57" t="s">
        <v>27</v>
      </c>
    </row>
    <row r="13" spans="1:5" x14ac:dyDescent="0.25">
      <c r="A13" s="57" t="s">
        <v>28</v>
      </c>
    </row>
    <row r="14" spans="1:5" x14ac:dyDescent="0.25">
      <c r="A14" s="57" t="s">
        <v>29</v>
      </c>
    </row>
    <row r="15" spans="1:5" x14ac:dyDescent="0.25">
      <c r="A15" s="57" t="s">
        <v>30</v>
      </c>
    </row>
    <row r="16" spans="1:5" x14ac:dyDescent="0.25">
      <c r="A16" s="57" t="s">
        <v>31</v>
      </c>
    </row>
    <row r="17" spans="1:1" x14ac:dyDescent="0.25">
      <c r="A17" s="57" t="s">
        <v>32</v>
      </c>
    </row>
    <row r="18" spans="1:1" x14ac:dyDescent="0.25">
      <c r="A18" s="57" t="s">
        <v>33</v>
      </c>
    </row>
    <row r="19" spans="1:1" x14ac:dyDescent="0.25">
      <c r="A19" s="57" t="s">
        <v>34</v>
      </c>
    </row>
    <row r="20" spans="1:1" x14ac:dyDescent="0.25">
      <c r="A20" s="57" t="s">
        <v>35</v>
      </c>
    </row>
    <row r="21" spans="1:1" x14ac:dyDescent="0.25">
      <c r="A21" s="57" t="s">
        <v>36</v>
      </c>
    </row>
    <row r="22" spans="1:1" x14ac:dyDescent="0.25">
      <c r="A22" s="57" t="s">
        <v>37</v>
      </c>
    </row>
    <row r="23" spans="1:1" x14ac:dyDescent="0.25">
      <c r="A23" s="57" t="s">
        <v>38</v>
      </c>
    </row>
    <row r="24" spans="1:1" x14ac:dyDescent="0.25">
      <c r="A24" s="57" t="s">
        <v>39</v>
      </c>
    </row>
    <row r="25" spans="1:1" x14ac:dyDescent="0.25">
      <c r="A25" s="57" t="s">
        <v>40</v>
      </c>
    </row>
    <row r="26" spans="1:1" x14ac:dyDescent="0.25">
      <c r="A26" s="57" t="s">
        <v>41</v>
      </c>
    </row>
    <row r="27" spans="1:1" x14ac:dyDescent="0.25">
      <c r="A27" s="57" t="s">
        <v>42</v>
      </c>
    </row>
    <row r="28" spans="1:1" x14ac:dyDescent="0.25">
      <c r="A28" s="57" t="s">
        <v>43</v>
      </c>
    </row>
    <row r="29" spans="1:1" x14ac:dyDescent="0.25">
      <c r="A29" s="57" t="s">
        <v>44</v>
      </c>
    </row>
    <row r="30" spans="1:1" x14ac:dyDescent="0.25">
      <c r="A30" s="57" t="s">
        <v>45</v>
      </c>
    </row>
    <row r="31" spans="1:1" x14ac:dyDescent="0.25">
      <c r="A31" s="57" t="s">
        <v>46</v>
      </c>
    </row>
    <row r="32" spans="1:1" x14ac:dyDescent="0.25">
      <c r="A32" s="57" t="s">
        <v>47</v>
      </c>
    </row>
    <row r="33" spans="1:1" x14ac:dyDescent="0.25">
      <c r="A33" s="57" t="s">
        <v>48</v>
      </c>
    </row>
    <row r="34" spans="1:1" x14ac:dyDescent="0.25">
      <c r="A34" s="57" t="s">
        <v>49</v>
      </c>
    </row>
    <row r="35" spans="1:1" x14ac:dyDescent="0.25">
      <c r="A35" s="57" t="s">
        <v>50</v>
      </c>
    </row>
    <row r="36" spans="1:1" x14ac:dyDescent="0.25">
      <c r="A36" s="57" t="s">
        <v>51</v>
      </c>
    </row>
    <row r="37" spans="1:1" x14ac:dyDescent="0.25">
      <c r="A37" s="57" t="s">
        <v>52</v>
      </c>
    </row>
    <row r="38" spans="1:1" x14ac:dyDescent="0.25">
      <c r="A38" s="57" t="s">
        <v>53</v>
      </c>
    </row>
    <row r="39" spans="1:1" x14ac:dyDescent="0.25">
      <c r="A39" s="57" t="s">
        <v>54</v>
      </c>
    </row>
    <row r="40" spans="1:1" x14ac:dyDescent="0.25">
      <c r="A40" s="57" t="s">
        <v>55</v>
      </c>
    </row>
    <row r="41" spans="1:1" x14ac:dyDescent="0.25">
      <c r="A41" s="57" t="s">
        <v>56</v>
      </c>
    </row>
    <row r="42" spans="1:1" x14ac:dyDescent="0.25">
      <c r="A42" s="57" t="s">
        <v>57</v>
      </c>
    </row>
    <row r="43" spans="1:1" x14ac:dyDescent="0.25">
      <c r="A43" s="57" t="s">
        <v>58</v>
      </c>
    </row>
    <row r="44" spans="1:1" x14ac:dyDescent="0.25">
      <c r="A44" s="57" t="s">
        <v>59</v>
      </c>
    </row>
    <row r="45" spans="1:1" x14ac:dyDescent="0.25">
      <c r="A45" s="57" t="s">
        <v>60</v>
      </c>
    </row>
    <row r="46" spans="1:1" x14ac:dyDescent="0.25">
      <c r="A46" s="57" t="s">
        <v>61</v>
      </c>
    </row>
    <row r="47" spans="1:1" x14ac:dyDescent="0.25">
      <c r="A47" s="57" t="s">
        <v>62</v>
      </c>
    </row>
    <row r="48" spans="1:1" x14ac:dyDescent="0.25">
      <c r="A48" s="57" t="s">
        <v>63</v>
      </c>
    </row>
    <row r="49" spans="1:1" x14ac:dyDescent="0.25">
      <c r="A49" s="57" t="s">
        <v>64</v>
      </c>
    </row>
    <row r="50" spans="1:1" x14ac:dyDescent="0.25">
      <c r="A50" s="57" t="s">
        <v>65</v>
      </c>
    </row>
    <row r="51" spans="1:1" x14ac:dyDescent="0.25">
      <c r="A51" s="57" t="s">
        <v>66</v>
      </c>
    </row>
    <row r="52" spans="1:1" x14ac:dyDescent="0.25">
      <c r="A52" s="57" t="s">
        <v>67</v>
      </c>
    </row>
    <row r="53" spans="1:1" x14ac:dyDescent="0.25">
      <c r="A53" s="57" t="s">
        <v>68</v>
      </c>
    </row>
    <row r="54" spans="1:1" x14ac:dyDescent="0.25">
      <c r="A54" s="57" t="s">
        <v>69</v>
      </c>
    </row>
    <row r="55" spans="1:1" x14ac:dyDescent="0.25">
      <c r="A55" s="57" t="s">
        <v>70</v>
      </c>
    </row>
    <row r="56" spans="1:1" x14ac:dyDescent="0.25">
      <c r="A56" s="57" t="s">
        <v>71</v>
      </c>
    </row>
    <row r="57" spans="1:1" x14ac:dyDescent="0.25">
      <c r="A57" s="57" t="s">
        <v>72</v>
      </c>
    </row>
    <row r="58" spans="1:1" x14ac:dyDescent="0.25">
      <c r="A58" s="57" t="s">
        <v>73</v>
      </c>
    </row>
    <row r="59" spans="1:1" x14ac:dyDescent="0.25">
      <c r="A59" s="57" t="s">
        <v>74</v>
      </c>
    </row>
    <row r="60" spans="1:1" x14ac:dyDescent="0.25">
      <c r="A60" s="57" t="s">
        <v>75</v>
      </c>
    </row>
    <row r="61" spans="1:1" x14ac:dyDescent="0.25">
      <c r="A61" s="57" t="s">
        <v>76</v>
      </c>
    </row>
    <row r="62" spans="1:1" x14ac:dyDescent="0.25">
      <c r="A62" s="57" t="s">
        <v>77</v>
      </c>
    </row>
    <row r="63" spans="1:1" x14ac:dyDescent="0.25">
      <c r="A63" s="57" t="s">
        <v>78</v>
      </c>
    </row>
    <row r="64" spans="1:1" x14ac:dyDescent="0.25">
      <c r="A64" s="57" t="s">
        <v>79</v>
      </c>
    </row>
    <row r="65" spans="1:1" x14ac:dyDescent="0.25">
      <c r="A65" s="57" t="s">
        <v>80</v>
      </c>
    </row>
    <row r="66" spans="1:1" x14ac:dyDescent="0.25">
      <c r="A66" s="57" t="s">
        <v>81</v>
      </c>
    </row>
    <row r="67" spans="1:1" x14ac:dyDescent="0.25">
      <c r="A67" s="57" t="s">
        <v>82</v>
      </c>
    </row>
    <row r="68" spans="1:1" x14ac:dyDescent="0.25">
      <c r="A68" s="57" t="s">
        <v>83</v>
      </c>
    </row>
    <row r="69" spans="1:1" x14ac:dyDescent="0.25">
      <c r="A69" s="57" t="s">
        <v>84</v>
      </c>
    </row>
    <row r="70" spans="1:1" x14ac:dyDescent="0.25">
      <c r="A70" s="57" t="s">
        <v>85</v>
      </c>
    </row>
    <row r="71" spans="1:1" x14ac:dyDescent="0.25">
      <c r="A71" s="57" t="s">
        <v>86</v>
      </c>
    </row>
    <row r="72" spans="1:1" x14ac:dyDescent="0.25">
      <c r="A72" s="57" t="s">
        <v>87</v>
      </c>
    </row>
    <row r="73" spans="1:1" x14ac:dyDescent="0.25">
      <c r="A73" s="57" t="s">
        <v>88</v>
      </c>
    </row>
    <row r="74" spans="1:1" x14ac:dyDescent="0.25">
      <c r="A74" s="57" t="s">
        <v>89</v>
      </c>
    </row>
    <row r="75" spans="1:1" x14ac:dyDescent="0.25">
      <c r="A75" s="57" t="s">
        <v>90</v>
      </c>
    </row>
    <row r="76" spans="1:1" x14ac:dyDescent="0.25">
      <c r="A76" s="57" t="s">
        <v>91</v>
      </c>
    </row>
    <row r="77" spans="1:1" x14ac:dyDescent="0.25">
      <c r="A77" s="57" t="s">
        <v>92</v>
      </c>
    </row>
    <row r="78" spans="1:1" x14ac:dyDescent="0.25">
      <c r="A78" s="57" t="s">
        <v>93</v>
      </c>
    </row>
    <row r="79" spans="1:1" x14ac:dyDescent="0.25">
      <c r="A79" s="57" t="s">
        <v>94</v>
      </c>
    </row>
    <row r="80" spans="1:1" x14ac:dyDescent="0.25">
      <c r="A80" s="57" t="s">
        <v>95</v>
      </c>
    </row>
    <row r="81" spans="1:1" x14ac:dyDescent="0.25">
      <c r="A81" s="57" t="s">
        <v>96</v>
      </c>
    </row>
    <row r="82" spans="1:1" x14ac:dyDescent="0.25">
      <c r="A82" s="57" t="s">
        <v>97</v>
      </c>
    </row>
    <row r="83" spans="1:1" x14ac:dyDescent="0.25">
      <c r="A83" s="57" t="s">
        <v>98</v>
      </c>
    </row>
    <row r="84" spans="1:1" x14ac:dyDescent="0.25">
      <c r="A84" s="57" t="s">
        <v>99</v>
      </c>
    </row>
    <row r="85" spans="1:1" x14ac:dyDescent="0.25">
      <c r="A85" s="57" t="s">
        <v>100</v>
      </c>
    </row>
    <row r="86" spans="1:1" x14ac:dyDescent="0.25">
      <c r="A86" s="57" t="s">
        <v>101</v>
      </c>
    </row>
    <row r="87" spans="1:1" x14ac:dyDescent="0.25">
      <c r="A87" s="57" t="s">
        <v>102</v>
      </c>
    </row>
    <row r="88" spans="1:1" x14ac:dyDescent="0.25">
      <c r="A88" s="57" t="s">
        <v>103</v>
      </c>
    </row>
    <row r="89" spans="1:1" x14ac:dyDescent="0.25">
      <c r="A89" s="57" t="s">
        <v>104</v>
      </c>
    </row>
    <row r="90" spans="1:1" x14ac:dyDescent="0.25">
      <c r="A90" s="57" t="s">
        <v>105</v>
      </c>
    </row>
    <row r="91" spans="1:1" x14ac:dyDescent="0.25">
      <c r="A91" s="57" t="s">
        <v>106</v>
      </c>
    </row>
    <row r="92" spans="1:1" x14ac:dyDescent="0.25">
      <c r="A92" s="57" t="s">
        <v>107</v>
      </c>
    </row>
    <row r="93" spans="1:1" x14ac:dyDescent="0.25">
      <c r="A93" s="57" t="s">
        <v>108</v>
      </c>
    </row>
    <row r="94" spans="1:1" x14ac:dyDescent="0.25">
      <c r="A94" s="57" t="s">
        <v>109</v>
      </c>
    </row>
    <row r="95" spans="1:1" x14ac:dyDescent="0.25">
      <c r="A95" s="57" t="s">
        <v>110</v>
      </c>
    </row>
    <row r="96" spans="1:1" x14ac:dyDescent="0.25">
      <c r="A96" s="57" t="s">
        <v>111</v>
      </c>
    </row>
    <row r="97" spans="1:1" x14ac:dyDescent="0.25">
      <c r="A97" s="57" t="s">
        <v>112</v>
      </c>
    </row>
    <row r="98" spans="1:1" x14ac:dyDescent="0.25">
      <c r="A98" s="57" t="s">
        <v>113</v>
      </c>
    </row>
    <row r="99" spans="1:1" x14ac:dyDescent="0.25">
      <c r="A99" s="57" t="s">
        <v>114</v>
      </c>
    </row>
    <row r="100" spans="1:1" x14ac:dyDescent="0.25">
      <c r="A100" s="57" t="s">
        <v>115</v>
      </c>
    </row>
    <row r="101" spans="1:1" x14ac:dyDescent="0.25">
      <c r="A101" s="57" t="s">
        <v>116</v>
      </c>
    </row>
    <row r="102" spans="1:1" x14ac:dyDescent="0.25">
      <c r="A102" s="57" t="s">
        <v>117</v>
      </c>
    </row>
    <row r="103" spans="1:1" x14ac:dyDescent="0.25">
      <c r="A103" s="57" t="s">
        <v>118</v>
      </c>
    </row>
    <row r="104" spans="1:1" x14ac:dyDescent="0.25">
      <c r="A104" s="57" t="s">
        <v>119</v>
      </c>
    </row>
    <row r="105" spans="1:1" x14ac:dyDescent="0.25">
      <c r="A105" s="57" t="s">
        <v>120</v>
      </c>
    </row>
    <row r="106" spans="1:1" x14ac:dyDescent="0.25">
      <c r="A106" s="57" t="s">
        <v>121</v>
      </c>
    </row>
    <row r="107" spans="1:1" x14ac:dyDescent="0.25">
      <c r="A107" s="57" t="s">
        <v>122</v>
      </c>
    </row>
    <row r="108" spans="1:1" x14ac:dyDescent="0.25">
      <c r="A108" s="57" t="s">
        <v>123</v>
      </c>
    </row>
    <row r="109" spans="1:1" x14ac:dyDescent="0.25">
      <c r="A109" s="57" t="s">
        <v>124</v>
      </c>
    </row>
    <row r="110" spans="1:1" x14ac:dyDescent="0.25">
      <c r="A110" s="57" t="s">
        <v>125</v>
      </c>
    </row>
    <row r="111" spans="1:1" x14ac:dyDescent="0.25">
      <c r="A111" s="57" t="s">
        <v>126</v>
      </c>
    </row>
    <row r="112" spans="1:1" x14ac:dyDescent="0.25">
      <c r="A112" s="57" t="s">
        <v>127</v>
      </c>
    </row>
    <row r="113" spans="1:1" x14ac:dyDescent="0.25">
      <c r="A113" s="57" t="s">
        <v>128</v>
      </c>
    </row>
    <row r="114" spans="1:1" x14ac:dyDescent="0.25">
      <c r="A114" s="57" t="s">
        <v>129</v>
      </c>
    </row>
    <row r="115" spans="1:1" x14ac:dyDescent="0.25">
      <c r="A115" s="57" t="s">
        <v>130</v>
      </c>
    </row>
    <row r="116" spans="1:1" x14ac:dyDescent="0.25">
      <c r="A116" s="57" t="s">
        <v>131</v>
      </c>
    </row>
    <row r="117" spans="1:1" x14ac:dyDescent="0.25">
      <c r="A117" s="57" t="s">
        <v>132</v>
      </c>
    </row>
    <row r="118" spans="1:1" x14ac:dyDescent="0.25">
      <c r="A118" s="57" t="s">
        <v>133</v>
      </c>
    </row>
    <row r="119" spans="1:1" x14ac:dyDescent="0.25">
      <c r="A119" s="57" t="s">
        <v>134</v>
      </c>
    </row>
    <row r="120" spans="1:1" x14ac:dyDescent="0.25">
      <c r="A120" s="57" t="s">
        <v>135</v>
      </c>
    </row>
    <row r="121" spans="1:1" x14ac:dyDescent="0.25">
      <c r="A121" s="57" t="s">
        <v>136</v>
      </c>
    </row>
    <row r="122" spans="1:1" x14ac:dyDescent="0.25">
      <c r="A122" s="57" t="s">
        <v>137</v>
      </c>
    </row>
    <row r="123" spans="1:1" x14ac:dyDescent="0.25">
      <c r="A123" s="57" t="s">
        <v>138</v>
      </c>
    </row>
    <row r="124" spans="1:1" x14ac:dyDescent="0.25">
      <c r="A124" s="57" t="s">
        <v>139</v>
      </c>
    </row>
    <row r="125" spans="1:1" x14ac:dyDescent="0.25">
      <c r="A125" s="57" t="s">
        <v>140</v>
      </c>
    </row>
    <row r="126" spans="1:1" x14ac:dyDescent="0.25">
      <c r="A126" s="57" t="s">
        <v>141</v>
      </c>
    </row>
    <row r="127" spans="1:1" x14ac:dyDescent="0.25">
      <c r="A127" s="57" t="s">
        <v>142</v>
      </c>
    </row>
    <row r="128" spans="1:1" x14ac:dyDescent="0.25">
      <c r="A128" s="57" t="s">
        <v>143</v>
      </c>
    </row>
    <row r="129" spans="1:1" x14ac:dyDescent="0.25">
      <c r="A129" s="57" t="s">
        <v>144</v>
      </c>
    </row>
    <row r="130" spans="1:1" x14ac:dyDescent="0.25">
      <c r="A130" s="57" t="s">
        <v>145</v>
      </c>
    </row>
    <row r="131" spans="1:1" x14ac:dyDescent="0.25">
      <c r="A131" s="57" t="s">
        <v>146</v>
      </c>
    </row>
    <row r="132" spans="1:1" x14ac:dyDescent="0.25">
      <c r="A132" s="57" t="s">
        <v>147</v>
      </c>
    </row>
    <row r="133" spans="1:1" x14ac:dyDescent="0.25">
      <c r="A133" s="57" t="s">
        <v>148</v>
      </c>
    </row>
    <row r="134" spans="1:1" x14ac:dyDescent="0.25">
      <c r="A134" s="57" t="s">
        <v>149</v>
      </c>
    </row>
    <row r="135" spans="1:1" x14ac:dyDescent="0.25">
      <c r="A135" s="57" t="s">
        <v>150</v>
      </c>
    </row>
    <row r="136" spans="1:1" x14ac:dyDescent="0.25">
      <c r="A136" s="57" t="s">
        <v>151</v>
      </c>
    </row>
    <row r="137" spans="1:1" x14ac:dyDescent="0.25">
      <c r="A137" s="57" t="s">
        <v>152</v>
      </c>
    </row>
    <row r="138" spans="1:1" x14ac:dyDescent="0.25">
      <c r="A138" s="57" t="s">
        <v>153</v>
      </c>
    </row>
    <row r="139" spans="1:1" x14ac:dyDescent="0.25">
      <c r="A139" s="57" t="s">
        <v>154</v>
      </c>
    </row>
    <row r="140" spans="1:1" x14ac:dyDescent="0.25">
      <c r="A140" s="57" t="s">
        <v>155</v>
      </c>
    </row>
    <row r="141" spans="1:1" x14ac:dyDescent="0.25">
      <c r="A141" s="57" t="s">
        <v>156</v>
      </c>
    </row>
    <row r="142" spans="1:1" x14ac:dyDescent="0.25">
      <c r="A142" s="57" t="s">
        <v>157</v>
      </c>
    </row>
    <row r="143" spans="1:1" x14ac:dyDescent="0.25">
      <c r="A143" s="57" t="s">
        <v>158</v>
      </c>
    </row>
    <row r="144" spans="1:1" x14ac:dyDescent="0.25">
      <c r="A144" s="57" t="s">
        <v>159</v>
      </c>
    </row>
    <row r="145" spans="1:1" x14ac:dyDescent="0.25">
      <c r="A145" s="57" t="s">
        <v>160</v>
      </c>
    </row>
    <row r="146" spans="1:1" x14ac:dyDescent="0.25">
      <c r="A146" s="57" t="s">
        <v>161</v>
      </c>
    </row>
    <row r="147" spans="1:1" x14ac:dyDescent="0.25">
      <c r="A147" s="57" t="s">
        <v>162</v>
      </c>
    </row>
    <row r="148" spans="1:1" x14ac:dyDescent="0.25">
      <c r="A148" s="57" t="s">
        <v>163</v>
      </c>
    </row>
    <row r="149" spans="1:1" x14ac:dyDescent="0.25">
      <c r="A149" s="57" t="s">
        <v>164</v>
      </c>
    </row>
    <row r="150" spans="1:1" x14ac:dyDescent="0.25">
      <c r="A150" s="57" t="s">
        <v>165</v>
      </c>
    </row>
    <row r="151" spans="1:1" x14ac:dyDescent="0.25">
      <c r="A151" s="57" t="s">
        <v>166</v>
      </c>
    </row>
    <row r="152" spans="1:1" x14ac:dyDescent="0.25">
      <c r="A152" s="57" t="s">
        <v>167</v>
      </c>
    </row>
    <row r="153" spans="1:1" x14ac:dyDescent="0.25">
      <c r="A153" s="57" t="s">
        <v>168</v>
      </c>
    </row>
    <row r="154" spans="1:1" x14ac:dyDescent="0.25">
      <c r="A154" s="57" t="s">
        <v>169</v>
      </c>
    </row>
    <row r="155" spans="1:1" x14ac:dyDescent="0.25">
      <c r="A155" s="57" t="s">
        <v>170</v>
      </c>
    </row>
    <row r="156" spans="1:1" x14ac:dyDescent="0.25">
      <c r="A156" s="57" t="s">
        <v>171</v>
      </c>
    </row>
    <row r="157" spans="1:1" x14ac:dyDescent="0.25">
      <c r="A157" s="57" t="s">
        <v>172</v>
      </c>
    </row>
    <row r="158" spans="1:1" x14ac:dyDescent="0.25">
      <c r="A158" s="57" t="s">
        <v>173</v>
      </c>
    </row>
    <row r="159" spans="1:1" x14ac:dyDescent="0.25">
      <c r="A159" s="57" t="s">
        <v>174</v>
      </c>
    </row>
    <row r="160" spans="1:1" x14ac:dyDescent="0.25">
      <c r="A160" s="57" t="s">
        <v>175</v>
      </c>
    </row>
    <row r="161" spans="1:1" x14ac:dyDescent="0.25">
      <c r="A161" s="57" t="s">
        <v>176</v>
      </c>
    </row>
    <row r="162" spans="1:1" x14ac:dyDescent="0.25">
      <c r="A162" s="57" t="s">
        <v>177</v>
      </c>
    </row>
  </sheetData>
  <sheetProtection algorithmName="SHA-512" hashValue="bhJslmhYvoaXPK3SPeP5dHEyJOPPXGkR45DtRtvtSbqsKwyuAZ1/rLQ6eklJw6NxFGJO924Kd0q5SPKf8hp/pg==" saltValue="AR3aTyjlj1/zw5kK19tyhQ==" spinCount="100000" sheet="1" objects="1" scenarios="1"/>
  <pageMargins left="0.7" right="0.7" top="0.75" bottom="0.75" header="0.3" footer="0.3"/>
  <pageSetup paperSize="9" orientation="portrait" r:id="rId1"/>
  <headerFooter>
    <oddHeader>&amp;L&amp;"Times New Roman,Regular"&amp;12&amp;K000000Central Bank of Ireland - RESTRICTED</oddHeader>
    <evenHeader>&amp;L&amp;"Times New Roman,Regular"&amp;12&amp;K000000Central Bank of Ireland - RESTRICTED</evenHeader>
    <firstHeader>&amp;L&amp;"Times New Roman,Regular"&amp;12&amp;K000000Central Bank of Ireland - RESTRICTED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053581447C504D9E427F2C93893361" ma:contentTypeVersion="1" ma:contentTypeDescription="Create a new document." ma:contentTypeScope="" ma:versionID="058f59bf2ce718e90a5206c777cf8c60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c79c8594d4fa4c9fd200c91a62336472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4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userSelected">
  <element uid="id_classification_generalbusiness" value=""/>
</sisl>
</file>

<file path=customXml/itemProps1.xml><?xml version="1.0" encoding="utf-8"?>
<ds:datastoreItem xmlns:ds="http://schemas.openxmlformats.org/officeDocument/2006/customXml" ds:itemID="{DF5685B9-54A0-4091-BE1E-092A02FE0672}"/>
</file>

<file path=customXml/itemProps2.xml><?xml version="1.0" encoding="utf-8"?>
<ds:datastoreItem xmlns:ds="http://schemas.openxmlformats.org/officeDocument/2006/customXml" ds:itemID="{00116B98-5E51-4BFE-902D-2C5BD92A05A5}"/>
</file>

<file path=customXml/itemProps3.xml><?xml version="1.0" encoding="utf-8"?>
<ds:datastoreItem xmlns:ds="http://schemas.openxmlformats.org/officeDocument/2006/customXml" ds:itemID="{39272CD6-D7EC-408E-BF47-1C7B6615D0E6}"/>
</file>

<file path=customXml/itemProps4.xml><?xml version="1.0" encoding="utf-8"?>
<ds:datastoreItem xmlns:ds="http://schemas.openxmlformats.org/officeDocument/2006/customXml" ds:itemID="{7ED9F6EE-6598-4D99-93FB-A774D59798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Sheet</vt:lpstr>
      <vt:lpstr>OFR</vt:lpstr>
      <vt:lpstr>Data Validation</vt:lpstr>
      <vt:lpstr>Rule Validation</vt:lpstr>
      <vt:lpstr>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McHale, Eoghan</dc:creator>
  <cp:keywords>Restricted</cp:keywords>
  <cp:lastModifiedBy>Perry, Brian (Contractor)</cp:lastModifiedBy>
  <cp:lastPrinted>2017-01-26T13:19:59Z</cp:lastPrinted>
  <dcterms:created xsi:type="dcterms:W3CDTF">2016-02-22T09:51:46Z</dcterms:created>
  <dcterms:modified xsi:type="dcterms:W3CDTF">2017-09-12T13:54:54Z</dcterms:modified>
  <cp:category>Restricted</cp:category>
</cp: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0x01010071053581447C504D9E427F2C93893361</vt:lpwstr>
  </op:property>
  <op:property fmtid="{D5CDD505-2E9C-101B-9397-08002B2CF9AE}" pid="3" name="docIndexRef">
    <vt:lpwstr>54a72428-6a0a-4263-a0b4-be8cbc2835cf</vt:lpwstr>
  </op:property>
  <op:property fmtid="{D5CDD505-2E9C-101B-9397-08002B2CF9AE}" pid="4" name="bjSaver">
    <vt:lpwstr>3yp+u6MXKUvY/hlglgloFsJgFM6llaXu</vt:lpwstr>
  </op:property>
  <op:property fmtid="{D5CDD505-2E9C-101B-9397-08002B2CF9AE}" pid="7" name="bjDocumentSecurityLabel">
    <vt:lpwstr>Restricted</vt:lpwstr>
  </op:property>
  <op:property fmtid="{D5CDD505-2E9C-101B-9397-08002B2CF9AE}" pid="8" name="bjLeftHeaderLabel-first">
    <vt:lpwstr>&amp;"Times New Roman,Regular"&amp;12&amp;K000000Central Bank of Ireland - RESTRICTED</vt:lpwstr>
  </op:property>
  <op:property fmtid="{D5CDD505-2E9C-101B-9397-08002B2CF9AE}" pid="9" name="bjLeftHeaderLabel-even">
    <vt:lpwstr>&amp;"Times New Roman,Regular"&amp;12&amp;K000000Central Bank of Ireland - RESTRICTED</vt:lpwstr>
  </op:property>
  <op:property fmtid="{D5CDD505-2E9C-101B-9397-08002B2CF9AE}" pid="10" name="bjLeftHeaderLabel">
    <vt:lpwstr>&amp;"Times New Roman,Regular"&amp;12&amp;K000000Central Bank of Ireland - RESTRICTED</vt:lpwstr>
  </op:property>
  <op:property fmtid="{D5CDD505-2E9C-101B-9397-08002B2CF9AE}" pid="11" name="_AdHocReviewCycleID">
    <vt:i4>1818620718</vt:i4>
  </op:property>
  <op:property fmtid="{D5CDD505-2E9C-101B-9397-08002B2CF9AE}" pid="12" name="_NewReviewCycle">
    <vt:lpwstr/>
  </op:property>
  <op:property fmtid="{D5CDD505-2E9C-101B-9397-08002B2CF9AE}" pid="13" name="_EmailSubject">
    <vt:lpwstr>Updates to Website / Reporting Requirements</vt:lpwstr>
  </op:property>
  <op:property fmtid="{D5CDD505-2E9C-101B-9397-08002B2CF9AE}" pid="14" name="_AuthorEmail">
    <vt:lpwstr>iffssupervisorysupport@centralbank.ie</vt:lpwstr>
  </op:property>
  <op:property fmtid="{D5CDD505-2E9C-101B-9397-08002B2CF9AE}" pid="15" name="_AuthorEmailDisplayName">
    <vt:lpwstr>iffssupervisorysupport</vt:lpwstr>
  </op:property>
  <op:property fmtid="{D5CDD505-2E9C-101B-9397-08002B2CF9AE}" pid="16" name="_PreviousAdHocReviewCycleID">
    <vt:i4>-1390082830</vt:i4>
  </op:property>
  <op:property fmtid="{D5CDD505-2E9C-101B-9397-08002B2CF9AE}" pid="17" name="bjDocumentLabelXML">
    <vt:lpwstr>&lt;?xml version="1.0" encoding="us-ascii"?&gt;&lt;sisl xmlns:xsd="http://www.w3.org/2001/XMLSchema" xmlns:xsi="http://www.w3.org/2001/XMLSchema-instance" sislVersion="0" policy="a586b747-2a7c-4f57-bcd1-e81df5c8c005" origin="defaultValue" xmlns="http://www.boldonj</vt:lpwstr>
  </op:property>
  <op:property fmtid="{D5CDD505-2E9C-101B-9397-08002B2CF9AE}" pid="18" name="bjDocumentLabelXML-0">
    <vt:lpwstr>ames.com/2008/01/sie/internal/label"&gt;&lt;element uid="id_classification_generalbusiness" value="" /&gt;&lt;/sisl&gt;</vt:lpwstr>
  </op:property>
  <op:property fmtid="{D5CDD505-2E9C-101B-9397-08002B2CF9AE}" pid="19" name="bjLabelRefreshRequired">
    <vt:lpwstr>FileClassifier</vt:lpwstr>
  </op:property>
</op:Properties>
</file>